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seit.local\Seit\Seit\10. Programmes\EM\Jäätmeprojektid\Blastic\WP2 Mapping\2. Methodology\"/>
    </mc:Choice>
  </mc:AlternateContent>
  <bookViews>
    <workbookView xWindow="0" yWindow="0" windowWidth="28770" windowHeight="12360"/>
  </bookViews>
  <sheets>
    <sheet name="Introduction" sheetId="1" r:id="rId1"/>
    <sheet name="Mapping checklist" sheetId="2" r:id="rId2"/>
    <sheet name="Prioritisation" sheetId="3" r:id="rId3"/>
  </sheets>
  <definedNames>
    <definedName name="_xlnm._FilterDatabase" localSheetId="1" hidden="1">'Mapping checklist'!$A$3:$J$78</definedName>
    <definedName name="_xlnm.Print_Area" localSheetId="0">Introduction!$A$1:$F$42</definedName>
    <definedName name="_xlnm.Print_Area" localSheetId="1">'Mapping checklist'!$A$1:$J$78</definedName>
    <definedName name="_xlnm.Print_Titles" localSheetId="1">'Mapping checklist'!$3:$3</definedName>
    <definedName name="Z_7681F02F_95B1_4B4B_BEE7_DAE15874D039_.wvu.Cols" localSheetId="1" hidden="1">'Mapping checklist'!$K:$M</definedName>
    <definedName name="Z_7681F02F_95B1_4B4B_BEE7_DAE15874D039_.wvu.FilterData" localSheetId="1" hidden="1">'Mapping checklist'!$A$3:$J$78</definedName>
    <definedName name="Z_7681F02F_95B1_4B4B_BEE7_DAE15874D039_.wvu.PrintArea" localSheetId="0" hidden="1">Introduction!$A$1:$F$42</definedName>
    <definedName name="Z_7681F02F_95B1_4B4B_BEE7_DAE15874D039_.wvu.PrintTitles" localSheetId="1" hidden="1">'Mapping checklist'!$3:$3</definedName>
  </definedNames>
  <calcPr calcId="152511"/>
  <customWorkbookViews>
    <customWorkbookView name="Evelin Piirsalu - Personal View" guid="{7681F02F-95B1-4B4B-BEE7-DAE15874D039}" mergeInterval="0" personalView="1" maximized="1" xWindow="-8" yWindow="-8" windowWidth="1936" windowHeight="1056" activeSheetId="2"/>
  </customWorkbookViews>
</workbook>
</file>

<file path=xl/calcChain.xml><?xml version="1.0" encoding="utf-8"?>
<calcChain xmlns="http://schemas.openxmlformats.org/spreadsheetml/2006/main">
  <c r="I10" i="2" l="1"/>
  <c r="I75" i="2" l="1"/>
  <c r="C5" i="3"/>
  <c r="D5" i="3"/>
  <c r="C6" i="3"/>
  <c r="D6" i="3"/>
  <c r="C7" i="3"/>
  <c r="D7" i="3"/>
  <c r="C8" i="3"/>
  <c r="D8" i="3"/>
  <c r="C9" i="3"/>
  <c r="D9" i="3"/>
  <c r="C10" i="3"/>
  <c r="D10" i="3"/>
  <c r="C11" i="3"/>
  <c r="D11" i="3"/>
  <c r="C12" i="3"/>
  <c r="D12" i="3"/>
  <c r="C13" i="3"/>
  <c r="D13" i="3"/>
  <c r="C14" i="3"/>
  <c r="D14" i="3"/>
  <c r="C15" i="3"/>
  <c r="D15" i="3"/>
  <c r="C16" i="3"/>
  <c r="D16" i="3"/>
  <c r="C17" i="3"/>
  <c r="D17" i="3"/>
  <c r="C18" i="3"/>
  <c r="D18" i="3"/>
  <c r="C19" i="3"/>
  <c r="D19" i="3"/>
  <c r="C20" i="3"/>
  <c r="D20" i="3"/>
  <c r="C21" i="3"/>
  <c r="D21" i="3"/>
  <c r="C22" i="3"/>
  <c r="D22" i="3"/>
  <c r="C23" i="3"/>
  <c r="D23" i="3"/>
  <c r="C24" i="3"/>
  <c r="D24" i="3"/>
  <c r="C25" i="3"/>
  <c r="D25" i="3"/>
  <c r="C26" i="3"/>
  <c r="D26" i="3"/>
  <c r="D4" i="3"/>
  <c r="C4" i="3"/>
  <c r="J6" i="3"/>
  <c r="J7" i="3"/>
  <c r="J8" i="3"/>
  <c r="J9" i="3"/>
  <c r="J10" i="3"/>
  <c r="J11" i="3"/>
  <c r="J12" i="3"/>
  <c r="J13" i="3"/>
  <c r="J14" i="3"/>
  <c r="J15" i="3"/>
  <c r="J16" i="3"/>
  <c r="J17" i="3"/>
  <c r="J18" i="3"/>
  <c r="J19" i="3"/>
  <c r="J20" i="3"/>
  <c r="J21" i="3"/>
  <c r="J22" i="3"/>
  <c r="J23" i="3"/>
  <c r="J24" i="3"/>
  <c r="J25" i="3"/>
  <c r="J26" i="3"/>
  <c r="J5" i="3"/>
  <c r="J4" i="3"/>
  <c r="K18" i="2" l="1"/>
  <c r="K78" i="2"/>
  <c r="K73" i="2"/>
  <c r="K68" i="2"/>
  <c r="K65" i="2"/>
  <c r="K59" i="2"/>
  <c r="K55" i="2"/>
  <c r="K43" i="2"/>
  <c r="K37" i="2"/>
  <c r="K33" i="2"/>
  <c r="K30" i="2"/>
  <c r="K26" i="2"/>
  <c r="K23" i="2"/>
  <c r="I23" i="2" s="1"/>
  <c r="M23" i="2"/>
  <c r="L23" i="2"/>
  <c r="K10" i="2"/>
  <c r="M10" i="2"/>
  <c r="L10" i="2"/>
  <c r="M18" i="2"/>
  <c r="L18" i="2"/>
  <c r="I18" i="2" l="1"/>
  <c r="M26" i="2" l="1"/>
  <c r="L26" i="2"/>
  <c r="M33" i="2"/>
  <c r="L33" i="2"/>
  <c r="M68" i="2"/>
  <c r="L68" i="2"/>
  <c r="M78" i="2"/>
  <c r="L78" i="2"/>
  <c r="M73" i="2"/>
  <c r="L73" i="2"/>
  <c r="M65" i="2"/>
  <c r="L65" i="2"/>
  <c r="I65" i="2" s="1"/>
  <c r="L59" i="2"/>
  <c r="I59" i="2" s="1"/>
  <c r="M55" i="2"/>
  <c r="L55" i="2"/>
  <c r="I55" i="2" s="1"/>
  <c r="M43" i="2"/>
  <c r="L43" i="2"/>
  <c r="I43" i="2" s="1"/>
  <c r="M59" i="2"/>
  <c r="M37" i="2"/>
  <c r="L37" i="2"/>
  <c r="I37" i="2" s="1"/>
  <c r="M30" i="2"/>
  <c r="L30" i="2"/>
  <c r="J37" i="2" l="1"/>
  <c r="I30" i="2"/>
  <c r="I78" i="2"/>
  <c r="I33" i="2"/>
  <c r="I73" i="2"/>
  <c r="I68" i="2"/>
  <c r="I26" i="2"/>
</calcChain>
</file>

<file path=xl/comments1.xml><?xml version="1.0" encoding="utf-8"?>
<comments xmlns="http://schemas.openxmlformats.org/spreadsheetml/2006/main">
  <authors>
    <author>Evelin Piirsalu</author>
  </authors>
  <commentList>
    <comment ref="I3" authorId="0" shapeId="0">
      <text>
        <r>
          <rPr>
            <sz val="11"/>
            <color indexed="81"/>
            <rFont val="Tahoma"/>
            <family val="2"/>
            <charset val="186"/>
          </rPr>
          <t>Only values 1,2 or 3 are allowed</t>
        </r>
      </text>
    </comment>
  </commentList>
</comments>
</file>

<file path=xl/sharedStrings.xml><?xml version="1.0" encoding="utf-8"?>
<sst xmlns="http://schemas.openxmlformats.org/spreadsheetml/2006/main" count="414" uniqueCount="338">
  <si>
    <t>Pathway</t>
  </si>
  <si>
    <t>Question</t>
  </si>
  <si>
    <t>Human direct
Drains and rivers</t>
  </si>
  <si>
    <t>Sewerage</t>
  </si>
  <si>
    <t>Human direct
Drains and rivers
Wind</t>
  </si>
  <si>
    <t>Question number</t>
  </si>
  <si>
    <t>What is the population density in the municipality?</t>
  </si>
  <si>
    <t>B. Recreation and tourism</t>
  </si>
  <si>
    <t>C. General littering</t>
  </si>
  <si>
    <t>D. Sewerage</t>
  </si>
  <si>
    <t>F. Cleaning of public spaces</t>
  </si>
  <si>
    <t>G. Industry and commercial sector</t>
  </si>
  <si>
    <t>H. Agriculture</t>
  </si>
  <si>
    <t>A6</t>
  </si>
  <si>
    <t>B4</t>
  </si>
  <si>
    <t>B1</t>
  </si>
  <si>
    <t>C1</t>
  </si>
  <si>
    <t>C2</t>
  </si>
  <si>
    <t>C4</t>
  </si>
  <si>
    <t>C5</t>
  </si>
  <si>
    <t>D1</t>
  </si>
  <si>
    <t>D3</t>
  </si>
  <si>
    <t>D4</t>
  </si>
  <si>
    <t>A1</t>
  </si>
  <si>
    <t>A2</t>
  </si>
  <si>
    <t>A3</t>
  </si>
  <si>
    <t>A4</t>
  </si>
  <si>
    <t>B5</t>
  </si>
  <si>
    <t>B6</t>
  </si>
  <si>
    <t>B7</t>
  </si>
  <si>
    <t>What is the average precipitation per year in this municipality?</t>
  </si>
  <si>
    <t>How do you percieve the adequacy/efficiency of storm water treatment?</t>
  </si>
  <si>
    <t>Are the commercial ports considered as potential sources of littering?</t>
  </si>
  <si>
    <t>Are the construction and demolition activities considered as potential source of littering?</t>
  </si>
  <si>
    <t>A5</t>
  </si>
  <si>
    <t>B2</t>
  </si>
  <si>
    <t>B3</t>
  </si>
  <si>
    <t>D5</t>
  </si>
  <si>
    <t>E1</t>
  </si>
  <si>
    <t>E2</t>
  </si>
  <si>
    <t>E3</t>
  </si>
  <si>
    <t>E4</t>
  </si>
  <si>
    <t>E5</t>
  </si>
  <si>
    <t>E6</t>
  </si>
  <si>
    <t>E7</t>
  </si>
  <si>
    <t>E8</t>
  </si>
  <si>
    <t>E9</t>
  </si>
  <si>
    <t>E10</t>
  </si>
  <si>
    <t>E11</t>
  </si>
  <si>
    <t>E12</t>
  </si>
  <si>
    <t>E13</t>
  </si>
  <si>
    <t>F1</t>
  </si>
  <si>
    <t>F2</t>
  </si>
  <si>
    <t>F3</t>
  </si>
  <si>
    <t>F4</t>
  </si>
  <si>
    <t>F5</t>
  </si>
  <si>
    <t>F6</t>
  </si>
  <si>
    <t>G1</t>
  </si>
  <si>
    <t>G2</t>
  </si>
  <si>
    <t>G3</t>
  </si>
  <si>
    <t>G4</t>
  </si>
  <si>
    <t>G5</t>
  </si>
  <si>
    <t>G6</t>
  </si>
  <si>
    <t>H1</t>
  </si>
  <si>
    <t>H2</t>
  </si>
  <si>
    <t>H3</t>
  </si>
  <si>
    <t>Answer</t>
  </si>
  <si>
    <t>Additional information/Comments</t>
  </si>
  <si>
    <t>What is the municipality's land-based area (including islands)? [km2]</t>
  </si>
  <si>
    <t>B9</t>
  </si>
  <si>
    <t>This checklist has been prepared under project BLASTIC 2016-2018 financed by the Central Baltic Programme 2014-2020. This publication  reflects the views only of the author, and the Commission cannot be held responsible for any use which may be made of the information contained therein.</t>
  </si>
  <si>
    <t>What is the share (%) of storm water discharged without treatment to the sea?</t>
  </si>
  <si>
    <t>Is the disposal of solid items (e.g condoms, tampons, sanitary napkins) down the toilet perceived as a problem?</t>
  </si>
  <si>
    <t>What is the percentage of households/waste generators connected to the municipal waste collection system?</t>
  </si>
  <si>
    <t>Is there a valid local waste management plan and waste management rules adopted in the municipality?</t>
  </si>
  <si>
    <t>Methodology for mapping the sources and pathways of marine litter</t>
  </si>
  <si>
    <t>►Checklist</t>
  </si>
  <si>
    <t>Checklist for mapping the sources and pathways of marine litter</t>
  </si>
  <si>
    <t>Based on local data (national/Eurostat if local data is unavailable)</t>
  </si>
  <si>
    <t>Based on local database or estimation</t>
  </si>
  <si>
    <t>1: good
2: fair
3: poor</t>
  </si>
  <si>
    <t>C3</t>
  </si>
  <si>
    <t>D2</t>
  </si>
  <si>
    <t>E14</t>
  </si>
  <si>
    <t>What is the percentage of agricultural land use in the municipality?</t>
  </si>
  <si>
    <t>F8</t>
  </si>
  <si>
    <t xml:space="preserve">1: 0-100 / km2
2: 101-300 / km2
3: &gt;300 / km2 </t>
  </si>
  <si>
    <t>1: no problem
2: moderate problem
3: big problem</t>
  </si>
  <si>
    <t>What is the number of outdoor market areas closer than 200 m to the coast/beaches and rivers/canals?</t>
  </si>
  <si>
    <t>1: 95-100%
2: 75-94%
3:&lt;75%</t>
  </si>
  <si>
    <t>1: yes
2: partly
3: no</t>
  </si>
  <si>
    <t>1: 0
2: 1-2
3: &lt;2</t>
  </si>
  <si>
    <t>1: 1-5
2: 5-10
3: &lt;10</t>
  </si>
  <si>
    <t>1: 0
2: 1-2
3: &lt;3</t>
  </si>
  <si>
    <t>1: disagree
2: neither agree nor disagree
3: agree</t>
  </si>
  <si>
    <t xml:space="preserve">1: good
2: fair
3: poor
</t>
  </si>
  <si>
    <t>How do you perceive the adequacy (density, accessability) of litter bin facilities in the public areas?</t>
  </si>
  <si>
    <t>►Definitions</t>
  </si>
  <si>
    <t>►Prioritisation</t>
  </si>
  <si>
    <t>Source of litter</t>
  </si>
  <si>
    <t xml:space="preserve">Where is the snow removed from the streets stored/dumped to? </t>
  </si>
  <si>
    <t>Drains and rivers</t>
  </si>
  <si>
    <t>F7</t>
  </si>
  <si>
    <t>Waste management system (ports)</t>
  </si>
  <si>
    <t>Human direct
Wind</t>
  </si>
  <si>
    <t>E. Waste collection and treatment system</t>
  </si>
  <si>
    <t>B8</t>
  </si>
  <si>
    <t>B10</t>
  </si>
  <si>
    <t>Waste management system (public beaches)</t>
  </si>
  <si>
    <t>Waste management system (outdoor events)</t>
  </si>
  <si>
    <t>Waste management system (recreational areas)</t>
  </si>
  <si>
    <t xml:space="preserve">Waste water treatment (storm water) </t>
  </si>
  <si>
    <t>E15</t>
  </si>
  <si>
    <t>E16</t>
  </si>
  <si>
    <t>No</t>
  </si>
  <si>
    <t xml:space="preserve">Assessment result </t>
  </si>
  <si>
    <t>Geographical characteristics (land-based area)</t>
  </si>
  <si>
    <t>Geographical characteristics (length of coastline)</t>
  </si>
  <si>
    <t>Socio-economic characteristics (population density)</t>
  </si>
  <si>
    <t>Geographical characteristics (rivers/canals)</t>
  </si>
  <si>
    <t>Waste water system charactersistics (connected households)</t>
  </si>
  <si>
    <t>Waste water system charactersistics (storm water)</t>
  </si>
  <si>
    <t xml:space="preserve">Waste water treatment (sewer overflow events) </t>
  </si>
  <si>
    <t>Potential of marine litter generation of sewerage based on characteristics of waste water treatment system of the municipality</t>
  </si>
  <si>
    <t>1: 0
2: &lt;10%
3: &gt;10%</t>
  </si>
  <si>
    <t>1: 0
2: &lt;50%
3: &gt;50%</t>
  </si>
  <si>
    <t>Socio-economic characteristics (outdoor markets)</t>
  </si>
  <si>
    <t>Socio-economic characteristics (food takeaway)</t>
  </si>
  <si>
    <t>Potential of marine litter generation based on socio-economic and geographical characteristics of the municipality</t>
  </si>
  <si>
    <t>Potential  of marine litter generation based on assessed source subcategories/activities related general littering</t>
  </si>
  <si>
    <t>Waste management system charactersistics (connected households)</t>
  </si>
  <si>
    <t>Waste management system charactersistics (waste treatment facilities)</t>
  </si>
  <si>
    <t>Potential of marine litter generation based on assessed sources/activities related to cleaning of public spaces</t>
  </si>
  <si>
    <t>Potential of marine litter generation related to cleaning of public spaces of the municipality</t>
  </si>
  <si>
    <t>Municipal waste management (municipality responsibility)</t>
  </si>
  <si>
    <t>Municipal waste management (coverage of waste collection)</t>
  </si>
  <si>
    <t>Municipal waste management (waste management plan)</t>
  </si>
  <si>
    <t>Historical landfills</t>
  </si>
  <si>
    <t>Operational landfills and waste treatment facilities</t>
  </si>
  <si>
    <t>Awareness and behaviour (litter awareness campaigns)</t>
  </si>
  <si>
    <t>Awareness and behaviour (waste collection and sorting awareness campaigns)</t>
  </si>
  <si>
    <t>Packaging waste management (deposit system)</t>
  </si>
  <si>
    <t>Street cleaning management (service quality)</t>
  </si>
  <si>
    <t>Street cleaning management (snow dumping)</t>
  </si>
  <si>
    <t>Street cleaning infrastructure (litter bin design)</t>
  </si>
  <si>
    <t>Drains and rivers
Wind</t>
  </si>
  <si>
    <t>General potential of marine litter generation of the municipality considering the socio-economic and geographical characteristics of the municipality area</t>
  </si>
  <si>
    <t>count green</t>
  </si>
  <si>
    <t>count yellow</t>
  </si>
  <si>
    <t>count red</t>
  </si>
  <si>
    <t>Climatic characteristics (precipitation)</t>
  </si>
  <si>
    <t>Climatic characteristics (floods)</t>
  </si>
  <si>
    <t>Climatic characteristics (sunny days)</t>
  </si>
  <si>
    <t>Socio-economic characteristics (outdoor public events)</t>
  </si>
  <si>
    <t>Municipality characteristics (recreational areas)</t>
  </si>
  <si>
    <t>Awareness and behaviour (disposal in toilet)</t>
  </si>
  <si>
    <t>Waste management system charactersistics (operational landfills)</t>
  </si>
  <si>
    <t>Waste management system charactersistics (historical landfills)</t>
  </si>
  <si>
    <t>Street cleaning chacteristics (proportion of public areas)</t>
  </si>
  <si>
    <t>Street cleaning chacteristics (street cleaning areas)</t>
  </si>
  <si>
    <t>Waste management system charactersistics (industrial and commercial land)</t>
  </si>
  <si>
    <t>Waste management system charactersistics (agricultural land)</t>
  </si>
  <si>
    <r>
      <t xml:space="preserve">Social
</t>
    </r>
    <r>
      <rPr>
        <sz val="12"/>
        <color rgb="FF000000"/>
        <rFont val="Gill Sans Std"/>
        <family val="2"/>
      </rPr>
      <t>Is the issue important for stakeholders (general public, business community, media, etc.)?</t>
    </r>
    <r>
      <rPr>
        <b/>
        <sz val="12"/>
        <color rgb="FF000000"/>
        <rFont val="Gill Sans Std"/>
        <family val="2"/>
      </rPr>
      <t xml:space="preserve">
1: No importance
2: Low importance
3: Very important to large number of stakeholders</t>
    </r>
  </si>
  <si>
    <t>Prioritisation of the issue
Only values 1, 2 or 3 are allowed</t>
  </si>
  <si>
    <t>1: adopted and valid
2: under development
3: no</t>
  </si>
  <si>
    <t>1: no, applies to all historical landfills
2: partly, applies for some landfills
3: yes, applies to all historical landfills</t>
  </si>
  <si>
    <t>1: no, applies to all facilities
2: partly, applies for some facilities
3: yes, applies to all facilities</t>
  </si>
  <si>
    <t>►Project partners:</t>
  </si>
  <si>
    <t xml:space="preserve">There are two types of questions in the checklist separated in different colours (pink and blue):
</t>
  </si>
  <si>
    <t>Guidance for assessment/Scoring levels</t>
  </si>
  <si>
    <t xml:space="preserve">Activity or issue
</t>
  </si>
  <si>
    <t>Characteristics/ Activity or issue</t>
  </si>
  <si>
    <r>
      <t xml:space="preserve">Environmental 
</t>
    </r>
    <r>
      <rPr>
        <sz val="12"/>
        <rFont val="Gill Sans Std"/>
        <family val="2"/>
      </rPr>
      <t>How large amounts of litter may potentially  reach the sea due to this issue?</t>
    </r>
    <r>
      <rPr>
        <b/>
        <sz val="12"/>
        <rFont val="Gill Sans Std"/>
        <family val="2"/>
      </rPr>
      <t xml:space="preserve"> 
1: Small
2: Medium
3: Large</t>
    </r>
  </si>
  <si>
    <t>Explanation of columns:</t>
  </si>
  <si>
    <t xml:space="preserve">Based on review of existing legislation, studies or public opinion polls. If these are not available, then based on estimation/opinion of authority </t>
  </si>
  <si>
    <t>Q no</t>
  </si>
  <si>
    <t>National or local statistical data</t>
  </si>
  <si>
    <t>Local weather monitoring data (incl. historic data) or estimation</t>
  </si>
  <si>
    <t>Local data</t>
  </si>
  <si>
    <t>National or local climatic data</t>
  </si>
  <si>
    <t>Socio-economic characteristics (no of tourists)</t>
  </si>
  <si>
    <t xml:space="preserve">1: 0-300 km2
2: 300-1000 km2
3: &gt;1000 km2 </t>
  </si>
  <si>
    <t>1: &lt;10 km
2: 10-100 km
3: &gt;100 km</t>
  </si>
  <si>
    <t>1: 0-3
2: 3-10
3: &gt;10</t>
  </si>
  <si>
    <t>1:&lt;50 000 
2: 50 000 - 500 000
3: &gt;500 000</t>
  </si>
  <si>
    <t>1: 0-1
2: 2-5
3: &gt;5</t>
  </si>
  <si>
    <t xml:space="preserve">1: &lt;1600
2: 1600-2400
3: &gt;2400
</t>
  </si>
  <si>
    <t>1: &lt;1 km
2: 1-2 km
3: &gt;2 km</t>
  </si>
  <si>
    <t>1: 0-1
2: 2-10
3: &gt;10</t>
  </si>
  <si>
    <t>Local database</t>
  </si>
  <si>
    <r>
      <t xml:space="preserve">Strategic
</t>
    </r>
    <r>
      <rPr>
        <sz val="12"/>
        <color rgb="FF000000"/>
        <rFont val="Gill Sans Std"/>
        <family val="2"/>
      </rPr>
      <t>Is the issue related to any (national or local) strategic goals of the municipality?</t>
    </r>
    <r>
      <rPr>
        <b/>
        <sz val="12"/>
        <color rgb="FF000000"/>
        <rFont val="Gill Sans Std"/>
        <family val="2"/>
      </rPr>
      <t xml:space="preserve">
1: No
3: Yes</t>
    </r>
  </si>
  <si>
    <r>
      <t xml:space="preserve">Legal 
</t>
    </r>
    <r>
      <rPr>
        <sz val="12"/>
        <color rgb="FF000000"/>
        <rFont val="Gill Sans Std"/>
        <family val="2"/>
      </rPr>
      <t>Is the issue related to any legal (national or local) responsibility of the municipality?</t>
    </r>
    <r>
      <rPr>
        <b/>
        <sz val="12"/>
        <color rgb="FF000000"/>
        <rFont val="Gill Sans Std"/>
        <family val="2"/>
      </rPr>
      <t xml:space="preserve">
1: No
3: Yes</t>
    </r>
  </si>
  <si>
    <t>Based on the information of authority/water treatment company</t>
  </si>
  <si>
    <t>Based on local data</t>
  </si>
  <si>
    <t>1: 0-5
2: 6-10
3: &gt;10</t>
  </si>
  <si>
    <t>Based on local information</t>
  </si>
  <si>
    <t>1: &lt;10% of territory
2:  10-30% of territory
3: &gt;30% of territory</t>
  </si>
  <si>
    <t>1: &lt;5%
2: 5-15%
3: &gt;15%</t>
  </si>
  <si>
    <t>1: &lt;5%
2: 5-10%
3: &gt;10%</t>
  </si>
  <si>
    <t>1: 90-100%
2: 90-50%
3: &lt;50%</t>
  </si>
  <si>
    <t>Street cleaning characteristics (management)</t>
  </si>
  <si>
    <t xml:space="preserve">Based on local information </t>
  </si>
  <si>
    <t>Municipality characteristics (length of beaches)</t>
  </si>
  <si>
    <t>Municipality characteristics (marinas)</t>
  </si>
  <si>
    <t>1: 0
2: 1-3
3: &gt;3</t>
  </si>
  <si>
    <t>Waste management system (marinas)</t>
  </si>
  <si>
    <t>Waste management system charactersistics (commercial ports)</t>
  </si>
  <si>
    <t>1: 0
2: 1
3: &gt;1</t>
  </si>
  <si>
    <t>Street cleaning infrastructure (litter bin network)</t>
  </si>
  <si>
    <t>1: &gt;2 campaigns per year
2: 1-2 campaigns per year
3: 0 campaign per year</t>
  </si>
  <si>
    <t>1: 0
2: 1-2
3: &gt;2</t>
  </si>
  <si>
    <t xml:space="preserve">How do you perceive the adequacy of commercial and industrial waste collection and treatment services (availability of commercial and industrial waste collection and treatment service, capacity, service quality, etc)? 
</t>
  </si>
  <si>
    <t>Awareness and behaviour (awareness of industrial and commercial companies)</t>
  </si>
  <si>
    <t>Waste management system (industrial and commercial waste management service quality)</t>
  </si>
  <si>
    <t>Awareness and behaviour (awareness of agricultural sector)</t>
  </si>
  <si>
    <t>Waste management system (agricultural waste management service quality)</t>
  </si>
  <si>
    <t>1: yes 
3: no</t>
  </si>
  <si>
    <t>1: no or very few: 0-5
2: several: 6-20
3: many: &gt;20</t>
  </si>
  <si>
    <t>Based on local information (e.g  violation reports, etc.)</t>
  </si>
  <si>
    <t>1: &gt;5 campaigns per year
2: 1-5 campaigns per year
3: 0 campaign per year</t>
  </si>
  <si>
    <t>1: &lt;50
2: 50-100
3: &gt;100</t>
  </si>
  <si>
    <t>B11</t>
  </si>
  <si>
    <t>How do you perceive the adequacy of the litter and packaging waste collection system in public beaches  (clear waste collection requirements defined, litter collection bins available, waste prevention measures implemented, etc.)?</t>
  </si>
  <si>
    <t>How do you perceive the adequacy of the litter and packaging waste collection system in parks and other recreational areas near sea coast and by river/canals (clear waste collection requirements defined, litter collection bins available, waste prevention measures implemented, etc.)?</t>
  </si>
  <si>
    <t xml:space="preserve">How do you perceive the adequacy of agricultural waste collection and treatment services (availability of  waste collection and treatment service, capacity, service quality, etc.)? 
</t>
  </si>
  <si>
    <t>1: &lt; 500 mm/year
2: 500-1000 mm/year
3: &gt;1000 mm/year</t>
  </si>
  <si>
    <t xml:space="preserve">A. General socio-economic and geographical </t>
  </si>
  <si>
    <t>characteristics about the municipality</t>
  </si>
  <si>
    <t>Waste management system characteristics (level of development)</t>
  </si>
  <si>
    <t>Potential of marine litter generation of sewerage based on assessed sources/activities</t>
  </si>
  <si>
    <t>Is waste management as a separate responsbility area adequately managed in the municipality?</t>
  </si>
  <si>
    <t xml:space="preserve">How is the  municipal street cleaning service (streets and other public places, street furniture, streetscape and landscaping kept clean, well maintained and appropriate) quality perceived? </t>
  </si>
  <si>
    <t>Potential of marine litter generation based on assessed agricultural waste management related sources/activities</t>
  </si>
  <si>
    <t>Municipality characteristics (no of beaches)</t>
  </si>
  <si>
    <t>Waste management system (C&amp;D)</t>
  </si>
  <si>
    <t xml:space="preserve">1: landfilling &lt;10%, recycling &gt; 50% 
2: landfilling 10-70%, recycling 30-50% 
3: landfilling &gt;70%, recycling &gt; 50% </t>
  </si>
  <si>
    <t>1: yes, responsibility clearly defined, separate structural unit for that, sufficient human resources
2: partly, responsibility partly defined, divided between several structural units, deficiency in human resources
3: no, responsibility not clearly defined, no responsible structural unit, lack of human resources</t>
  </si>
  <si>
    <t>The checklist allows for easy mapping of the sources and pathways of marine litter in municipalities and assessing the potential for marine litter generation from the listed sources and pathways. It includes the identification and understanding of the local conditions that might influence the litter streams in the municipal area.</t>
  </si>
  <si>
    <t>• Pink - Potential of marine litter generation of the municipality considering the characteristics of the municipality (general socio-economic and geographical characteristics of the municipality and source-specific characteristics that illustrate the level of development of the municipality in connection with specific issues (waste water management, waste management, etc.). These questions give general or source-related background information about the potential of marine litter generation that will not be directly used for defining measures and preparing the action plan, but is nevertheless important to understand the general conditions that influence the potential of marine litter generation of the municipality.</t>
  </si>
  <si>
    <t>Note that this column only allows to insert values 1, 2 or 3. 1 (green) refers to low potential, 2 (yellow) refers to medium potential, 3 (red) refers to high potential. Please insert the numerical value (score) and the colour will appear automatically.</t>
  </si>
  <si>
    <t>The answers to the criteria questions are qualitative based on the opinion of authorities (experts) carrying out the mapping exercise. Note that only values 1, 2, or 3 can be inserted as answers.</t>
  </si>
  <si>
    <t>Information source/Reference</t>
  </si>
  <si>
    <t>How many rivers/canals (natural or artificial streams, of greater volume than a creek or ditch) are flowing through the municipality area to the sea?</t>
  </si>
  <si>
    <t>What is the number of tourist visitors (overnight stays - domestic and foreign tourists who stayed in accommodation establishments) per year?</t>
  </si>
  <si>
    <t xml:space="preserve">
What is the yearly average number of  sunshine hours in the region?
</t>
  </si>
  <si>
    <t>What is the number of recreational beaches (official or other regularly used beaches/seashores used for leasure, bathing and recreation) in the municipality area?</t>
  </si>
  <si>
    <t>What is the number of marinas in the municipality?</t>
  </si>
  <si>
    <t>Potential of marine litter generation from recreation and tourism based on socio-economic and geographical characteristics of the municipality</t>
  </si>
  <si>
    <t>How do you perceive the adequacy of the litter and packaging waste collection system during outdoor events (clear waste collection requirements defined, litter collection bins available, waste prevention measures implemented, etc.)?</t>
  </si>
  <si>
    <t xml:space="preserve">Based on review of existing legislation, studies or public opinion polls. If these are not available, then based on the estimation/opinion of authority </t>
  </si>
  <si>
    <t>Based on review of existing legislation, observations or the estimation/opinion of authority</t>
  </si>
  <si>
    <t>Potential of marine litter generation from recreation and tourism based on assessed source subcategories/activities</t>
  </si>
  <si>
    <t>Awareness and behaviour (residents' attitude)</t>
  </si>
  <si>
    <t xml:space="preserve">Based on studies or public opinion polls. If these are not available, then based on the estimation/opinion of authority </t>
  </si>
  <si>
    <t>Awareness and behaviour (residents' awareness)</t>
  </si>
  <si>
    <r>
      <t xml:space="preserve">Is littering generally perceived as a problem in the municipality? 
</t>
    </r>
    <r>
      <rPr>
        <i/>
        <sz val="14"/>
        <rFont val="Gill Sans Std"/>
        <family val="2"/>
      </rPr>
      <t>Please indicate the areas/sites that have littering problems in the comment section.</t>
    </r>
  </si>
  <si>
    <t xml:space="preserve">Based on studies or  public opinion polls. If these are not available, then based on the estimation/opinion of authority </t>
  </si>
  <si>
    <r>
      <t xml:space="preserve">How often does the municipality organise litter awareness campaigns?
</t>
    </r>
    <r>
      <rPr>
        <i/>
        <sz val="14"/>
        <rFont val="Gill Sans Std"/>
        <family val="2"/>
      </rPr>
      <t>Please indicate the target group and average length of the campaign in the comment section.</t>
    </r>
  </si>
  <si>
    <t>What is the proportion of households not connected to the central sewerage system or the on-site waste waste treatment system?</t>
  </si>
  <si>
    <t>1: good: storm water passes  physical, chemical and biological treatment
2: fair: storm water passes only physical treatment
3: poor: storm water is directed to the natural waters without treatment</t>
  </si>
  <si>
    <t>1: no or very rarely: once during the last 20 years
2: occasionally: at least once in 10 years
3: frequently: every year</t>
  </si>
  <si>
    <t>Based on studies or public opinion polls. If these are not available, then based on the estimation/opinion of authority/water treatment company</t>
  </si>
  <si>
    <r>
      <t xml:space="preserve">What is the level of waste management system development in your municipality? 
</t>
    </r>
    <r>
      <rPr>
        <i/>
        <sz val="14"/>
        <rFont val="Gill Sans Std"/>
        <family val="2"/>
      </rPr>
      <t xml:space="preserve">Please assign your municipality to the set groups based on the waste treatment level. </t>
    </r>
  </si>
  <si>
    <r>
      <t xml:space="preserve">How many operational landfills are located in the municipality?
</t>
    </r>
    <r>
      <rPr>
        <i/>
        <sz val="14"/>
        <rFont val="Gill Sans Std"/>
        <family val="2"/>
      </rPr>
      <t>Please indicate how many are located  closer than 1 km to the seashore or riverbanks in the comment section.</t>
    </r>
  </si>
  <si>
    <r>
      <t xml:space="preserve">How many historic landfills are located in the municipality?
</t>
    </r>
    <r>
      <rPr>
        <i/>
        <sz val="14"/>
        <rFont val="Gill Sans Std"/>
        <family val="2"/>
      </rPr>
      <t>Please indicate how many are located  closer than 1 km to the seashore or riverbanks in the comment section</t>
    </r>
  </si>
  <si>
    <r>
      <t xml:space="preserve">How many other bigger waste management sites (waste sorting plants or other treatment facilities) are there in the municipality?
</t>
    </r>
    <r>
      <rPr>
        <i/>
        <sz val="14"/>
        <rFont val="Gill Sans Std"/>
        <family val="2"/>
      </rPr>
      <t>Please indicate how many are located closer than 1 km to the seashore or riverbanks in the comment section.</t>
    </r>
  </si>
  <si>
    <t>Potential of marine litter generation due to the municipal waste management system characteristics of the municipality</t>
  </si>
  <si>
    <t>Is the whole municipality territory (all districts) covered with an organised municipal waste collection system (collection organised either by the municipality-owned or contracted waste management companies)?</t>
  </si>
  <si>
    <t>Are historical landfills potential sources of marine litter (not closed according to requirements, located in the potential flood area, etc.)</t>
  </si>
  <si>
    <t>Are operational landfills and other bigger waste management sites potential sources of marine litter (e.g. they have not taken measures to avoid waste to enter into the environment, they are located in the potential flood area, etc.)</t>
  </si>
  <si>
    <t>Based on local information or previous studies</t>
  </si>
  <si>
    <t>Illegal dumping and fly-tipping</t>
  </si>
  <si>
    <t xml:space="preserve">Is fly-tipping or illegal dumping generally perceived as a problem in the municipality? 
</t>
  </si>
  <si>
    <t>Illegal dumping and fly-tipping (incidents)</t>
  </si>
  <si>
    <r>
      <t xml:space="preserve">How many fly-tipping incidents of municipality waste are recorded in the municipality per year? 
</t>
    </r>
    <r>
      <rPr>
        <i/>
        <sz val="14"/>
        <rFont val="Gill Sans Std"/>
        <family val="2"/>
      </rPr>
      <t>Please indicate in the comment section the main types of waste (e.g bulky waste/furniture, municipal waste, construction and demolition waste, agricultural) that are fly-tipped.</t>
    </r>
  </si>
  <si>
    <t>Illegal dumping and fly-tipping (areas and hotspots)</t>
  </si>
  <si>
    <r>
      <t xml:space="preserve">How many illegal dumping areas or fly-tipping hotspots are identified in this locality?   
</t>
    </r>
    <r>
      <rPr>
        <i/>
        <sz val="14"/>
        <rFont val="Gill Sans Std"/>
        <family val="2"/>
      </rPr>
      <t>Please indicate how many are located close to the seashore or riverbanks in the comment section.</t>
    </r>
  </si>
  <si>
    <t>Packaging waste management (public packaging waste collection system)</t>
  </si>
  <si>
    <t xml:space="preserve">How do you characerise the adequacy of the public packaging waste collection system (container network density, accessibility and user-friendliness)?
</t>
  </si>
  <si>
    <t>Potential of marine litter generation based on assessed municipal waste management related sources/activities</t>
  </si>
  <si>
    <t xml:space="preserve">Based on local data. If these are not available, then based on the estimation/opinion of authority </t>
  </si>
  <si>
    <t>Is street cleaning as a separate responsbility area adequately managed in the municipality?</t>
  </si>
  <si>
    <t>What is the proportion of public areas (including roads and highways) within the municipality area that are regularly cleaned?</t>
  </si>
  <si>
    <t xml:space="preserve">Based on local data. If this is not available, then based on the estimation/opinion of authority </t>
  </si>
  <si>
    <t>1: dumped on land and away from the seashore or rivers/canals on a special site where it is guaranteed that melted snow water does not reach the sea. 
2: dumped on land and away from the seashore or rivers/canals, but it is not guaranteed that melted snow water does not reach the sea. 
3: dumped to the sea or in close vicinity to the seashore or rivers/canals.</t>
  </si>
  <si>
    <t>Street cleaning infrastructure (litter bins for smokers)</t>
  </si>
  <si>
    <t>How do you perceive the adequacy (density, accessability) of litter bin facilities for smokers?</t>
  </si>
  <si>
    <t>Is there a problem with the design of the collection bins (usability, birds picking trash, easily accessible for wind etc.)?</t>
  </si>
  <si>
    <t>What is the number of commercial ports and harbours (e.g cargo, fishing, passenger)?</t>
  </si>
  <si>
    <t>Potential of marine litter generation due to the characteristics of the industrial and commercial waste management system of the municipality</t>
  </si>
  <si>
    <t xml:space="preserve">Based on studies or feedback by local businesses or authorities. If these are not available, then based on the estimation/opinion of authority </t>
  </si>
  <si>
    <t>Is the industry's and commercial sector's awareness and behaviour considering waste handling and treatment a problem?</t>
  </si>
  <si>
    <t>Based on studies, inspections and violation reports, etc. If these are not available, then based on the estimation/opinion of authority</t>
  </si>
  <si>
    <t>Based on studies. If these are not available, then based on the observations/ estimation/ opinion of authority considering the nature of activity or weight and types of cargo loaded/unloaded at the ports</t>
  </si>
  <si>
    <t xml:space="preserve">Based on studies. If these are not available, then based on the estimation/opinion of authority </t>
  </si>
  <si>
    <t>Potential of marine litter generation based on assessed industrial and commercial waste management related sources/activities</t>
  </si>
  <si>
    <t>Potential of marine litter generation due to the characteristics of the agricultural waste management system of the municipality</t>
  </si>
  <si>
    <t>Is the agricultural sector's awareness and behaviour considering their waste handling and treatment a problem?</t>
  </si>
  <si>
    <t xml:space="preserve">Based on studies or feedback by local farms or authorities. If these are not available, then based on the estimation/opinion of authority </t>
  </si>
  <si>
    <r>
      <t xml:space="preserve">Economic
</t>
    </r>
    <r>
      <rPr>
        <sz val="12"/>
        <color rgb="FF000000"/>
        <rFont val="Gill Sans Std"/>
        <family val="2"/>
      </rPr>
      <t>Does the issue potentially cause (direct or indirect) financial costs?</t>
    </r>
    <r>
      <rPr>
        <b/>
        <sz val="12"/>
        <color rgb="FF000000"/>
        <rFont val="Gill Sans Std"/>
        <family val="2"/>
      </rPr>
      <t xml:space="preserve">
1:  No
2: Yes, low costs
3: Yes, significant costs</t>
    </r>
  </si>
  <si>
    <t>Prioritisation is based on five criteria: legal, strategic, economic, social and environmental aspects:</t>
  </si>
  <si>
    <t>How do you characterise residents'/ population's sense of pride, ownership and involvement in local spaces that is reflected in littering behaviour?</t>
  </si>
  <si>
    <t>How many food takeway facilities (restaurants, kiosks and other that sell takeaway food) are there near the coast/beaches and rivers/canals (e.g. closer than 200 m)?</t>
  </si>
  <si>
    <t>• Blue - Potential of marine litter generation based on assessed sources and related specific activities and issues. This section allows for describing and assessing more specifically the reasons behind marine litter generation. These questions relate to the activities and issues that can be influenced by the municipality by implementing waste prevention and reduction or other measures. These activities and issues will be the basis for prioritisation and development of the action plan (defining measures) for reducing marine litter.</t>
  </si>
  <si>
    <t xml:space="preserve">At the end of each section, average assessment results for each section are automatically calculated. This allows to compare the potential for marine litter generation in different sections. Please note that when no questions are answered, the average assessment result is "2" due to the formula. </t>
  </si>
  <si>
    <r>
      <t xml:space="preserve">This methodology helps to map the sources and pathways of plastic litter in a municipal area. The results of the mapping provide a basis for developing local action plans for marine litter prevention and reduction. The methodology consists of the </t>
    </r>
    <r>
      <rPr>
        <b/>
        <sz val="14"/>
        <rFont val="Gill Sans Std"/>
        <family val="2"/>
      </rPr>
      <t>checklist of mapping the potential sources of marine litter</t>
    </r>
    <r>
      <rPr>
        <sz val="14"/>
        <rFont val="Gill Sans Std"/>
        <family val="2"/>
      </rPr>
      <t xml:space="preserve"> and </t>
    </r>
    <r>
      <rPr>
        <b/>
        <sz val="14"/>
        <rFont val="Gill Sans Std"/>
        <family val="2"/>
      </rPr>
      <t>prioritisation tool</t>
    </r>
    <r>
      <rPr>
        <sz val="14"/>
        <rFont val="Gill Sans Std"/>
        <family val="2"/>
      </rPr>
      <t xml:space="preserve"> for choosing the most critical areas that need to be addressed in the local action plan for reducing marine litter. </t>
    </r>
  </si>
  <si>
    <r>
      <t>The checklist is divided into topical areas based on the selection of sources and pathways that may be the most relevant for municipalities.  It has been taken into consideration that the sources and pathways are relevant in the context of developing the marine litter monitoring programme and action plan (measures) for</t>
    </r>
    <r>
      <rPr>
        <sz val="14"/>
        <color theme="1"/>
        <rFont val="Gill Sans Std"/>
        <family val="2"/>
      </rPr>
      <t xml:space="preserve"> reducing marine litter.</t>
    </r>
    <r>
      <rPr>
        <sz val="14"/>
        <rFont val="Gill Sans Std"/>
        <family val="2"/>
      </rPr>
      <t xml:space="preserve"> Sources are more relevant for different activities within the municipality's responsibility area (e.g. waste management, street cleaning, waste water treatment) or economic activities (tourism and recreation, industrial and commercial activities, agriculture) where the litter is generated. Information about related pathways provides knowledge how the litter from each source finds its way to the sea, which is important for the development of the monitoring and abatement measures. The structure of the checklist is based on the classification of potential sources provided in the background report of mapping the sources and pathways of marine litter (prepared in the framework of the BLASTIC project, can be found at www.blastic.eu).</t>
    </r>
  </si>
  <si>
    <r>
      <rPr>
        <b/>
        <sz val="14"/>
        <rFont val="Gill Sans Std"/>
        <family val="2"/>
      </rPr>
      <t>Source of litter:</t>
    </r>
    <r>
      <rPr>
        <sz val="14"/>
        <rFont val="Gill Sans Std"/>
        <family val="2"/>
      </rPr>
      <t xml:space="preserve"> This column refers to the sources the questions in this particular section are connected to. Sources can be regarded as sectors/activities of society or industry where the litter originates from. The sources were selected in the background report of the BLASTIC project.</t>
    </r>
  </si>
  <si>
    <r>
      <rPr>
        <b/>
        <sz val="14"/>
        <rFont val="Gill Sans Std"/>
        <family val="2"/>
      </rPr>
      <t>Pathway:</t>
    </r>
    <r>
      <rPr>
        <sz val="14"/>
        <rFont val="Gill Sans Std"/>
        <family val="2"/>
      </rPr>
      <t xml:space="preserve"> This column refers to the pathway each question is connected to. Pathways refer to the means by which litter reaches the sea. Pathways were explored in the background report of the BLASTIC project.</t>
    </r>
  </si>
  <si>
    <r>
      <rPr>
        <b/>
        <sz val="14"/>
        <rFont val="Gill Sans Std"/>
        <family val="2"/>
      </rPr>
      <t>Information source/reference:</t>
    </r>
    <r>
      <rPr>
        <sz val="14"/>
        <rFont val="Gill Sans Std"/>
        <family val="2"/>
      </rPr>
      <t xml:space="preserve"> This column provides potential sources where information for the particular question can be found. When the information is found and the questions are answered then please overtype to indicate the actual source from which the information was obtained to answer the particular question. In general, the answers to the questions should be based on statistics, studies, databases, or other similar data. If these are not available, then based on the estimation/opinion of relevant experts in the authority.</t>
    </r>
  </si>
  <si>
    <r>
      <rPr>
        <b/>
        <sz val="14"/>
        <rFont val="Gill Sans Std"/>
        <family val="2"/>
      </rPr>
      <t>Answer:</t>
    </r>
    <r>
      <rPr>
        <sz val="14"/>
        <rFont val="Gill Sans Std"/>
        <family val="2"/>
      </rPr>
      <t xml:space="preserve"> Please insert you answers (exact or estimated numerical values) to the questions into this column. If the answer is qualitative, you can insert it into the “Assessment result” cell based on the scoring levels.</t>
    </r>
  </si>
  <si>
    <r>
      <rPr>
        <b/>
        <sz val="14"/>
        <rFont val="Gill Sans Std"/>
        <family val="2"/>
      </rPr>
      <t>Guidance for assessment/Scoring levels:</t>
    </r>
    <r>
      <rPr>
        <sz val="14"/>
        <rFont val="Gill Sans Std"/>
        <family val="2"/>
      </rPr>
      <t xml:space="preserve"> This column provides the basis for assessment. Please choose from this column the score corresponding to your answer and insert into the cell called "Assessment results". See below.</t>
    </r>
  </si>
  <si>
    <r>
      <rPr>
        <b/>
        <sz val="14"/>
        <rFont val="Gill Sans Std"/>
        <family val="2"/>
      </rPr>
      <t>Additional information/comments:</t>
    </r>
    <r>
      <rPr>
        <sz val="14"/>
        <rFont val="Gill Sans Std"/>
        <family val="2"/>
      </rPr>
      <t xml:space="preserve"> Please add any comments or additional information to this column that seem relevant. For some questions, it has been specified, which information should be added in this section.</t>
    </r>
  </si>
  <si>
    <r>
      <rPr>
        <b/>
        <sz val="14"/>
        <rFont val="Gill Sans Std"/>
        <family val="2"/>
      </rPr>
      <t xml:space="preserve">The legal </t>
    </r>
    <r>
      <rPr>
        <sz val="14"/>
        <rFont val="Gill Sans Std"/>
        <family val="2"/>
      </rPr>
      <t>criterion in the prioritisation addresses whether there are any national or local legal requirements related to the activity/issue.</t>
    </r>
  </si>
  <si>
    <r>
      <rPr>
        <b/>
        <sz val="14"/>
        <rFont val="Gill Sans Std"/>
        <family val="2"/>
      </rPr>
      <t xml:space="preserve">The strategic </t>
    </r>
    <r>
      <rPr>
        <sz val="14"/>
        <rFont val="Gill Sans Std"/>
        <family val="2"/>
      </rPr>
      <t>criterion in the prioritisation addresses whether there are any national or local strategic activities or goals (e.g. Waste management plan, sustainability plan or other relevant plans and strategies) that the municipality has to follow.</t>
    </r>
  </si>
  <si>
    <r>
      <rPr>
        <b/>
        <sz val="14"/>
        <rFont val="Gill Sans Std"/>
        <family val="2"/>
      </rPr>
      <t>The economy</t>
    </r>
    <r>
      <rPr>
        <sz val="14"/>
        <rFont val="Gill Sans Std"/>
        <family val="2"/>
      </rPr>
      <t xml:space="preserve"> criterion focuses on potential direct or indirect costs that may be inflicted by the issue (e.g. fees for non-action, cost of degradation, etc.). This question can be answered in more general terms and it is not necessarily only related to marine litter-related costs.</t>
    </r>
  </si>
  <si>
    <r>
      <rPr>
        <b/>
        <sz val="14"/>
        <rFont val="Gill Sans Std"/>
        <family val="2"/>
      </rPr>
      <t xml:space="preserve">The social </t>
    </r>
    <r>
      <rPr>
        <sz val="14"/>
        <rFont val="Gill Sans Std"/>
        <family val="2"/>
      </rPr>
      <t>criterion mainly focuses on stakeholders and their potential attitude toward the activity/issue.</t>
    </r>
  </si>
  <si>
    <r>
      <t xml:space="preserve">Ranking - </t>
    </r>
    <r>
      <rPr>
        <sz val="14"/>
        <rFont val="Gill Sans Std"/>
        <family val="2"/>
      </rPr>
      <t xml:space="preserve"> The answers from all five criteria are multiplied in the ranking. The higher the value in the ranking cell the higher is the priority of the activity/issue. All the criteria questions need to be answered, otherwise the rank remains 0.  </t>
    </r>
  </si>
  <si>
    <r>
      <rPr>
        <b/>
        <sz val="14"/>
        <rFont val="Gill Sans Std"/>
        <family val="2"/>
      </rPr>
      <t>Marine litter</t>
    </r>
    <r>
      <rPr>
        <sz val="14"/>
        <rFont val="Gill Sans Std"/>
        <family val="2"/>
      </rPr>
      <t xml:space="preserve"> is any persistent, manufactured or processed solid material discarded, disposed of or abandoned in the marine and coastal environment. It consists of items that have been made or used by people and deliberately discarded or unintentionally lost into the sea and on beaches, including such materials transported into the marine environment from land by rivers, wind or draining or sewage systems. 
</t>
    </r>
    <r>
      <rPr>
        <b/>
        <sz val="14"/>
        <rFont val="Gill Sans Std"/>
        <family val="2"/>
      </rPr>
      <t>Flytipping</t>
    </r>
    <r>
      <rPr>
        <sz val="14"/>
        <rFont val="Gill Sans Std"/>
        <family val="2"/>
      </rPr>
      <t xml:space="preserve"> means dumping waste illegally in random places. 
</t>
    </r>
    <r>
      <rPr>
        <b/>
        <sz val="14"/>
        <rFont val="Gill Sans Std"/>
        <family val="2"/>
      </rPr>
      <t>Flytipping hotspots</t>
    </r>
    <r>
      <rPr>
        <sz val="14"/>
        <rFont val="Gill Sans Std"/>
        <family val="2"/>
      </rPr>
      <t xml:space="preserve"> are places/sites where fly-tipping occurs often.
</t>
    </r>
    <r>
      <rPr>
        <b/>
        <sz val="14"/>
        <rFont val="Gill Sans Std"/>
        <family val="2"/>
      </rPr>
      <t>Illegal dumping</t>
    </r>
    <r>
      <rPr>
        <sz val="14"/>
        <rFont val="Gill Sans Std"/>
        <family val="2"/>
      </rPr>
      <t xml:space="preserve"> means dumping waste into illegal dumping sites. 
</t>
    </r>
    <r>
      <rPr>
        <b/>
        <sz val="14"/>
        <rFont val="Gill Sans Std"/>
        <family val="2"/>
      </rPr>
      <t>Illegal dumping sites</t>
    </r>
    <r>
      <rPr>
        <sz val="14"/>
        <rFont val="Gill Sans Std"/>
        <family val="2"/>
      </rPr>
      <t xml:space="preserve"> are dumping sites that do not follow the requirements of EU regulations.
</t>
    </r>
    <r>
      <rPr>
        <b/>
        <sz val="14"/>
        <rFont val="Gill Sans Std"/>
        <family val="2"/>
      </rPr>
      <t>Gathering points</t>
    </r>
    <r>
      <rPr>
        <sz val="14"/>
        <rFont val="Gill Sans Std"/>
        <family val="2"/>
      </rPr>
      <t xml:space="preserve"> are places where people tend to come together, meet or spend their free time, such as parks, recreational areas, etc.
</t>
    </r>
  </si>
  <si>
    <r>
      <rPr>
        <b/>
        <sz val="14"/>
        <rFont val="Gill Sans Std"/>
        <family val="2"/>
      </rPr>
      <t>Assessment results:</t>
    </r>
    <r>
      <rPr>
        <sz val="14"/>
        <rFont val="Gill Sans Std"/>
        <family val="2"/>
      </rPr>
      <t xml:space="preserve"> The aim of the assessment is to evaluate the level of potential of marine litter generation by the specific issue related to the question. The result of the assessment (level of potential for marine litter generation) indicates the need for further reduction and abatement measures.</t>
    </r>
  </si>
  <si>
    <r>
      <rPr>
        <b/>
        <sz val="14"/>
        <rFont val="Gill Sans Std"/>
        <family val="2"/>
      </rPr>
      <t>The environmental</t>
    </r>
    <r>
      <rPr>
        <sz val="14"/>
        <rFont val="Gill Sans Std"/>
        <family val="2"/>
      </rPr>
      <t xml:space="preserve"> criterion is directly connected to marine litter - how the issue influences the generation of marine litter. This can be evaluated by estimating the amounts of litter that may potentially reach the sea due to this activity/issue.</t>
    </r>
  </si>
  <si>
    <t xml:space="preserve">What is the proportion of industrial and commercial land in the municipality?
</t>
  </si>
  <si>
    <t>Only write the question number and the activity or issue and assessment result will appear automatically</t>
  </si>
  <si>
    <t>How often has the untreated (storm) water the discharge to the sea due overflows of storm water system or combined sewer systems?</t>
  </si>
  <si>
    <r>
      <t xml:space="preserve">The aim of the prioritisation is to help selecting the most critical areas that need to be addressed in the local action plan for reducing marine litter. This prioritisation tool is recommended, but any other method may be used if such is in place in the municipality.
</t>
    </r>
    <r>
      <rPr>
        <b/>
        <sz val="12"/>
        <rFont val="Gill Sans Std"/>
        <family val="2"/>
      </rPr>
      <t/>
    </r>
  </si>
  <si>
    <t>Prioritisation should only be carried out to the issues related to the questions in the blue section. All the activities and issues (questions) that have high (red) or medium (yellow) potential assessment result should be included in the prioritisation. Prioritisation will be carried out for activities and issues related to questions. The result of the prioritisation allows to rank the activities and issues. The higher the ranking score of an issue the more it is recommended to add the respective issue to the action plan. However, the final selection of the activities and issues to be addressed in the action plan is up to the municipality to decide (it is not compulsory to select only the issues with higher raking scores).</t>
  </si>
  <si>
    <r>
      <rPr>
        <b/>
        <sz val="14"/>
        <rFont val="Gill Sans Std"/>
        <family val="2"/>
      </rPr>
      <t>Characteristics/activities and issues:</t>
    </r>
    <r>
      <rPr>
        <sz val="14"/>
        <rFont val="Gill Sans Std"/>
        <family val="2"/>
      </rPr>
      <t xml:space="preserve">  This column provides categorisation of the activity areas and issues related to the source specific questions. This allows to link the problem areas and issues with potential prevention and reduction measures during the development of action plan for reducing marine litter.</t>
    </r>
  </si>
  <si>
    <r>
      <t>What is the length of the sea</t>
    </r>
    <r>
      <rPr>
        <b/>
        <sz val="14"/>
        <rFont val="Gill Sans Std"/>
      </rPr>
      <t xml:space="preserve"> </t>
    </r>
    <r>
      <rPr>
        <sz val="14"/>
        <rFont val="Gill Sans Std"/>
      </rPr>
      <t>coastline in the municipality? [km]</t>
    </r>
  </si>
  <si>
    <t xml:space="preserve">How often is the city flooded (e.g coastal floods, river floods, and bigger runoff floods) due to the weather? </t>
  </si>
  <si>
    <t>What is the total length of the recreational beaches (including bigger islands)?</t>
  </si>
  <si>
    <r>
      <t xml:space="preserve">How often does the municipality or other relevant organisations organise public awareness campaigns related to waste collection and sorting?
</t>
    </r>
    <r>
      <rPr>
        <i/>
        <sz val="14"/>
        <rFont val="Gill Sans Std"/>
        <family val="2"/>
      </rPr>
      <t xml:space="preserve">Please indicate the target group, and average length of the campaign in the comment section. </t>
    </r>
  </si>
  <si>
    <t>Is there a packaging waste deposit system introduced (in the municipality or at the national level)?</t>
  </si>
  <si>
    <t>What is the proportion of public areas (parks, squares, streets, roads, highways, etc.) of the whole municipality area?</t>
  </si>
  <si>
    <t xml:space="preserve">1: rare: flooding is unlikely but is possible under unusual weather conditions; 1 to 5% chance of flooding in any year or nearly 1 to 5 times in 100 years 
2: occasionally: flooding is expected infrequently under usual weather conditions; 5 to 50% chance of flooding in any year or 5 to 50 times in 100 years. 
3: frequent: flooding is likely to occur often under usual weather conditions; more than a 50% chance of flooding in any year (i.e., 50 times in 100 years), but less than a 50% chance of flooding in all months in any year. </t>
  </si>
  <si>
    <r>
      <t xml:space="preserve">What is the number of other larger outdoor gathering areas along the beach/coast and rivers/canals (e.g. parks, festival and fair venues, coastal boulevards, etc.)? 
</t>
    </r>
    <r>
      <rPr>
        <i/>
        <sz val="14"/>
        <rFont val="Gill Sans Std"/>
        <family val="2"/>
      </rPr>
      <t>Give example of or name the main gathering areas at the comment section.</t>
    </r>
  </si>
  <si>
    <t>How many large scale outdoor public events (more than 1000 visitors and including catering service) occur in this municipality per year (e.g. festivals)?</t>
  </si>
  <si>
    <t>How do you perceive the adequacy of the litter and packaging waste collection system in recreational marinas (clear waste collection requirements defined, litter collection bins available, waste prevention measures implemented, etc.)?</t>
  </si>
  <si>
    <r>
      <t xml:space="preserve">Ranking 
</t>
    </r>
    <r>
      <rPr>
        <sz val="12"/>
        <color rgb="FF000000"/>
        <rFont val="Gill Sans Std"/>
      </rPr>
      <t xml:space="preserve">(you need fill in all the prioritisation categories in order to rank the issue)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</si>
</sst>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0"/>
      <color rgb="FF000000"/>
      <name val="Arial"/>
      <family val="2"/>
      <charset val="186"/>
    </font>
    <font>
      <u/>
      <sz val="8"/>
      <color theme="10"/>
      <name val="Arial"/>
      <family val="2"/>
      <charset val="238"/>
    </font>
    <font>
      <b/>
      <sz val="24"/>
      <color theme="1"/>
      <name val="Gill Sans Std"/>
      <family val="2"/>
    </font>
    <font>
      <sz val="14"/>
      <color theme="1"/>
      <name val="Gill Sans Std"/>
      <family val="2"/>
    </font>
    <font>
      <sz val="14"/>
      <name val="Gill Sans Std"/>
      <family val="2"/>
    </font>
    <font>
      <i/>
      <sz val="14"/>
      <name val="Gill Sans Std"/>
      <family val="2"/>
    </font>
    <font>
      <b/>
      <sz val="12"/>
      <color rgb="FF000000"/>
      <name val="Gill Sans Std"/>
      <family val="2"/>
    </font>
    <font>
      <sz val="12"/>
      <color theme="1"/>
      <name val="Gill Sans Std"/>
      <family val="2"/>
    </font>
    <font>
      <sz val="12"/>
      <color rgb="FF000000"/>
      <name val="Gill Sans Std"/>
      <family val="2"/>
    </font>
    <font>
      <b/>
      <sz val="18"/>
      <name val="Gill Sans Std"/>
      <family val="2"/>
    </font>
    <font>
      <b/>
      <sz val="12"/>
      <name val="Gill Sans Std"/>
      <family val="2"/>
    </font>
    <font>
      <sz val="12"/>
      <name val="Gill Sans Std"/>
      <family val="2"/>
    </font>
    <font>
      <b/>
      <u/>
      <sz val="12"/>
      <name val="Gill Sans Std"/>
      <family val="2"/>
    </font>
    <font>
      <sz val="12"/>
      <color theme="0"/>
      <name val="Gill Sans Std"/>
      <family val="2"/>
    </font>
    <font>
      <sz val="11"/>
      <color indexed="81"/>
      <name val="Tahoma"/>
      <family val="2"/>
      <charset val="186"/>
    </font>
    <font>
      <b/>
      <sz val="14"/>
      <name val="Gill Sans Std"/>
      <family val="2"/>
    </font>
    <font>
      <sz val="11"/>
      <name val="Gill Sans Std"/>
      <family val="2"/>
    </font>
    <font>
      <sz val="14"/>
      <name val="Gill Sans Std"/>
    </font>
    <font>
      <b/>
      <sz val="14"/>
      <name val="Gill Sans Std"/>
    </font>
    <font>
      <sz val="12"/>
      <color rgb="FF000000"/>
      <name val="Gill Sans Std"/>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3ACAE3"/>
        <bgColor indexed="64"/>
      </patternFill>
    </fill>
    <fill>
      <patternFill patternType="solid">
        <fgColor rgb="FFE6ABD4"/>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233">
    <xf numFmtId="0" fontId="0" fillId="0" borderId="0" xfId="0"/>
    <xf numFmtId="0" fontId="3" fillId="0" borderId="0" xfId="0" applyFont="1"/>
    <xf numFmtId="0" fontId="4" fillId="0" borderId="0" xfId="0" applyFont="1"/>
    <xf numFmtId="0" fontId="4" fillId="0" borderId="0" xfId="0" applyFont="1" applyAlignment="1">
      <alignment horizontal="left"/>
    </xf>
    <xf numFmtId="0" fontId="4" fillId="0" borderId="0" xfId="0" applyFont="1" applyFill="1"/>
    <xf numFmtId="0" fontId="5" fillId="5" borderId="1" xfId="0" applyFont="1" applyFill="1" applyBorder="1" applyAlignment="1">
      <alignment horizontal="left" vertical="center" wrapText="1"/>
    </xf>
    <xf numFmtId="0" fontId="4" fillId="0" borderId="0" xfId="0" applyFont="1" applyBorder="1"/>
    <xf numFmtId="0" fontId="4" fillId="0" borderId="0" xfId="0" applyFont="1" applyBorder="1" applyAlignment="1">
      <alignment horizontal="left"/>
    </xf>
    <xf numFmtId="0" fontId="4" fillId="0" borderId="0" xfId="0" applyFont="1" applyFill="1" applyBorder="1"/>
    <xf numFmtId="0" fontId="8" fillId="0" borderId="0" xfId="0" applyFont="1"/>
    <xf numFmtId="0" fontId="0" fillId="0" borderId="0" xfId="0" applyFill="1"/>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12" fillId="4" borderId="0" xfId="1" applyFont="1" applyFill="1" applyAlignment="1">
      <alignment wrapText="1"/>
    </xf>
    <xf numFmtId="0" fontId="11" fillId="4" borderId="0" xfId="1" applyFont="1" applyFill="1" applyAlignment="1">
      <alignment horizontal="center" vertical="center" wrapText="1"/>
    </xf>
    <xf numFmtId="0" fontId="11" fillId="4" borderId="0" xfId="1" applyFont="1" applyFill="1" applyAlignment="1">
      <alignment vertical="center" wrapText="1"/>
    </xf>
    <xf numFmtId="0" fontId="12" fillId="4" borderId="0" xfId="1" applyFont="1" applyFill="1" applyAlignment="1">
      <alignment vertical="center" wrapText="1"/>
    </xf>
    <xf numFmtId="0" fontId="12" fillId="4" borderId="0" xfId="1" applyFont="1" applyFill="1" applyAlignment="1">
      <alignment horizontal="center" vertical="top" wrapText="1"/>
    </xf>
    <xf numFmtId="0" fontId="12" fillId="4" borderId="0" xfId="1" applyFont="1" applyFill="1" applyAlignment="1">
      <alignment horizontal="center" vertical="center" wrapText="1"/>
    </xf>
    <xf numFmtId="0" fontId="13" fillId="4" borderId="0" xfId="2" applyFont="1" applyFill="1" applyAlignment="1" applyProtection="1">
      <alignment vertical="center" wrapText="1"/>
    </xf>
    <xf numFmtId="0" fontId="10" fillId="4" borderId="0" xfId="1" applyFont="1" applyFill="1" applyAlignment="1">
      <alignment vertical="center"/>
    </xf>
    <xf numFmtId="0" fontId="9" fillId="0" borderId="0" xfId="1" applyFont="1" applyFill="1" applyBorder="1" applyAlignment="1">
      <alignment wrapText="1"/>
    </xf>
    <xf numFmtId="0" fontId="5" fillId="5" borderId="3" xfId="0" applyFont="1" applyFill="1" applyBorder="1" applyAlignment="1">
      <alignment vertical="center" wrapText="1"/>
    </xf>
    <xf numFmtId="0" fontId="5" fillId="5" borderId="0" xfId="0" applyFont="1" applyFill="1" applyBorder="1" applyAlignment="1">
      <alignment horizontal="left" vertical="center" wrapText="1"/>
    </xf>
    <xf numFmtId="0" fontId="5" fillId="5" borderId="36"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36"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8" xfId="0" applyFont="1" applyFill="1" applyBorder="1" applyAlignment="1">
      <alignment horizontal="left" vertical="center" wrapText="1"/>
    </xf>
    <xf numFmtId="0" fontId="5" fillId="0" borderId="0" xfId="0" applyFont="1" applyAlignment="1">
      <alignment wrapText="1"/>
    </xf>
    <xf numFmtId="0" fontId="5" fillId="0" borderId="0" xfId="0" applyFont="1"/>
    <xf numFmtId="0" fontId="16" fillId="3" borderId="27" xfId="0" applyFont="1" applyFill="1" applyBorder="1" applyAlignment="1">
      <alignment vertical="center" wrapText="1"/>
    </xf>
    <xf numFmtId="0" fontId="16" fillId="5" borderId="31" xfId="0" applyFont="1" applyFill="1" applyBorder="1" applyAlignment="1">
      <alignment vertical="center" wrapText="1"/>
    </xf>
    <xf numFmtId="0" fontId="16" fillId="0" borderId="0" xfId="0" applyFont="1" applyFill="1" applyBorder="1" applyAlignment="1">
      <alignment vertical="center" wrapText="1"/>
    </xf>
    <xf numFmtId="0" fontId="16" fillId="3" borderId="4" xfId="0" applyFont="1" applyFill="1" applyBorder="1" applyAlignment="1">
      <alignment vertical="top" wrapText="1"/>
    </xf>
    <xf numFmtId="0" fontId="16" fillId="5" borderId="32" xfId="0" applyFont="1" applyFill="1" applyBorder="1" applyAlignment="1">
      <alignment vertical="center" wrapText="1"/>
    </xf>
    <xf numFmtId="0" fontId="16" fillId="3" borderId="4" xfId="0" applyFont="1" applyFill="1" applyBorder="1" applyAlignment="1">
      <alignment vertical="center" wrapText="1"/>
    </xf>
    <xf numFmtId="0" fontId="16" fillId="5" borderId="35" xfId="0" applyFont="1" applyFill="1" applyBorder="1" applyAlignment="1">
      <alignment vertical="center" wrapText="1"/>
    </xf>
    <xf numFmtId="0" fontId="5" fillId="3" borderId="30" xfId="0" applyFont="1" applyFill="1" applyBorder="1"/>
    <xf numFmtId="0" fontId="16" fillId="5" borderId="4" xfId="0" applyFont="1" applyFill="1" applyBorder="1" applyAlignment="1">
      <alignment horizontal="left" vertical="center"/>
    </xf>
    <xf numFmtId="0" fontId="5" fillId="5" borderId="12" xfId="0" applyFont="1" applyFill="1" applyBorder="1" applyAlignment="1">
      <alignment horizontal="left" vertical="center" wrapText="1"/>
    </xf>
    <xf numFmtId="0" fontId="16" fillId="3" borderId="27" xfId="0" applyFont="1" applyFill="1" applyBorder="1" applyAlignment="1">
      <alignment horizontal="left" vertical="center" wrapText="1"/>
    </xf>
    <xf numFmtId="0" fontId="5" fillId="5" borderId="31" xfId="0" applyFont="1" applyFill="1" applyBorder="1" applyAlignment="1">
      <alignment vertical="center" wrapText="1"/>
    </xf>
    <xf numFmtId="0" fontId="5" fillId="3" borderId="4" xfId="0" applyFont="1" applyFill="1" applyBorder="1"/>
    <xf numFmtId="0" fontId="5" fillId="5" borderId="32" xfId="0" applyFont="1" applyFill="1" applyBorder="1" applyAlignment="1">
      <alignmen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left" vertical="center" wrapText="1"/>
    </xf>
    <xf numFmtId="0" fontId="5" fillId="3" borderId="0" xfId="0" applyFont="1" applyFill="1" applyBorder="1" applyAlignment="1">
      <alignment horizontal="left" vertical="center"/>
    </xf>
    <xf numFmtId="0" fontId="5" fillId="5" borderId="35" xfId="0" applyFont="1" applyFill="1" applyBorder="1" applyAlignment="1">
      <alignment vertical="center" wrapText="1"/>
    </xf>
    <xf numFmtId="0" fontId="5" fillId="0" borderId="0" xfId="0" applyFont="1" applyBorder="1"/>
    <xf numFmtId="0" fontId="16" fillId="5" borderId="4" xfId="0" applyFont="1" applyFill="1" applyBorder="1" applyAlignment="1">
      <alignment vertical="center"/>
    </xf>
    <xf numFmtId="0" fontId="5" fillId="4" borderId="31" xfId="0" applyFont="1" applyFill="1" applyBorder="1" applyAlignment="1">
      <alignment vertical="center" wrapText="1"/>
    </xf>
    <xf numFmtId="0" fontId="5" fillId="4" borderId="32" xfId="0" applyFont="1" applyFill="1" applyBorder="1" applyAlignment="1">
      <alignment vertical="center" wrapText="1"/>
    </xf>
    <xf numFmtId="0" fontId="5" fillId="4" borderId="35" xfId="0" applyFont="1" applyFill="1" applyBorder="1" applyAlignment="1">
      <alignment vertical="center" wrapText="1"/>
    </xf>
    <xf numFmtId="0" fontId="16" fillId="4" borderId="17" xfId="0" applyFont="1" applyFill="1" applyBorder="1" applyAlignment="1">
      <alignment horizontal="left" vertical="center"/>
    </xf>
    <xf numFmtId="0" fontId="5" fillId="4" borderId="8"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3" borderId="0" xfId="0" applyFont="1" applyFill="1" applyBorder="1"/>
    <xf numFmtId="0" fontId="5" fillId="5" borderId="2"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5" fillId="4" borderId="34" xfId="0" applyFont="1" applyFill="1" applyBorder="1" applyAlignment="1">
      <alignment vertical="center" wrapText="1"/>
    </xf>
    <xf numFmtId="0" fontId="5" fillId="4" borderId="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4" borderId="33" xfId="0" applyFont="1" applyFill="1" applyBorder="1" applyAlignment="1">
      <alignment vertical="center" wrapText="1"/>
    </xf>
    <xf numFmtId="0" fontId="5" fillId="4" borderId="12"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16" fillId="4" borderId="27" xfId="0" applyFont="1" applyFill="1" applyBorder="1" applyAlignment="1">
      <alignment horizontal="left" vertical="center"/>
    </xf>
    <xf numFmtId="0" fontId="5" fillId="4" borderId="38" xfId="0" applyFont="1" applyFill="1" applyBorder="1" applyAlignment="1">
      <alignment horizontal="left" vertical="center" wrapText="1"/>
    </xf>
    <xf numFmtId="0" fontId="16" fillId="3" borderId="40" xfId="0" applyFont="1" applyFill="1" applyBorder="1" applyAlignment="1">
      <alignment horizontal="left" vertical="center" wrapText="1"/>
    </xf>
    <xf numFmtId="0" fontId="5" fillId="3" borderId="45" xfId="0" applyFont="1" applyFill="1" applyBorder="1"/>
    <xf numFmtId="0" fontId="16" fillId="3" borderId="45" xfId="0" applyFont="1" applyFill="1" applyBorder="1" applyAlignment="1">
      <alignment horizontal="left" vertical="center" wrapText="1"/>
    </xf>
    <xf numFmtId="0" fontId="16" fillId="5" borderId="26" xfId="0" applyFont="1" applyFill="1" applyBorder="1" applyAlignment="1">
      <alignment vertical="center"/>
    </xf>
    <xf numFmtId="0" fontId="5" fillId="3" borderId="45" xfId="0" applyFont="1" applyFill="1" applyBorder="1" applyAlignment="1">
      <alignment horizontal="left" vertical="center" wrapText="1"/>
    </xf>
    <xf numFmtId="0" fontId="5" fillId="3" borderId="41" xfId="0" applyFont="1" applyFill="1" applyBorder="1" applyAlignment="1">
      <alignment horizontal="left" vertical="center"/>
    </xf>
    <xf numFmtId="0" fontId="16" fillId="4" borderId="26" xfId="0" applyFont="1" applyFill="1" applyBorder="1" applyAlignment="1">
      <alignment horizontal="left" vertical="center"/>
    </xf>
    <xf numFmtId="0" fontId="5" fillId="5" borderId="15" xfId="0" applyFont="1" applyFill="1" applyBorder="1" applyAlignment="1">
      <alignment vertical="center" wrapText="1"/>
    </xf>
    <xf numFmtId="0" fontId="5" fillId="5" borderId="13" xfId="0" applyFont="1" applyFill="1" applyBorder="1" applyAlignment="1">
      <alignment vertical="center" wrapText="1"/>
    </xf>
    <xf numFmtId="0" fontId="5" fillId="5" borderId="16" xfId="0" applyFont="1" applyFill="1" applyBorder="1" applyAlignment="1">
      <alignment vertical="center" wrapText="1"/>
    </xf>
    <xf numFmtId="0" fontId="16" fillId="3" borderId="45" xfId="0" applyFont="1" applyFill="1" applyBorder="1" applyAlignment="1">
      <alignment horizontal="left" vertical="center"/>
    </xf>
    <xf numFmtId="0" fontId="5" fillId="4" borderId="15" xfId="0" applyFont="1" applyFill="1" applyBorder="1" applyAlignment="1">
      <alignment vertical="center" wrapText="1"/>
    </xf>
    <xf numFmtId="0" fontId="5" fillId="4" borderId="13" xfId="0" applyFont="1" applyFill="1" applyBorder="1" applyAlignment="1">
      <alignment vertical="center" wrapText="1"/>
    </xf>
    <xf numFmtId="0" fontId="5" fillId="4" borderId="16" xfId="0" applyFont="1" applyFill="1" applyBorder="1" applyAlignment="1">
      <alignment vertical="center" wrapText="1"/>
    </xf>
    <xf numFmtId="0" fontId="5" fillId="3" borderId="41"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16" fillId="5" borderId="39" xfId="0" applyFont="1" applyFill="1" applyBorder="1" applyAlignment="1">
      <alignment vertical="center"/>
    </xf>
    <xf numFmtId="0" fontId="5" fillId="5" borderId="8"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16" fillId="4" borderId="20" xfId="0" applyFont="1" applyFill="1" applyBorder="1" applyAlignment="1">
      <alignment horizontal="left" vertical="center"/>
    </xf>
    <xf numFmtId="0" fontId="5" fillId="4" borderId="18"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5" borderId="20" xfId="0" applyFont="1" applyFill="1" applyBorder="1" applyAlignment="1">
      <alignment vertical="center" wrapText="1"/>
    </xf>
    <xf numFmtId="0" fontId="5" fillId="4" borderId="28" xfId="0" applyFont="1" applyFill="1" applyBorder="1" applyAlignment="1">
      <alignment horizontal="left" vertical="top" wrapText="1"/>
    </xf>
    <xf numFmtId="0" fontId="5" fillId="4" borderId="21" xfId="0" applyFont="1" applyFill="1" applyBorder="1" applyAlignment="1">
      <alignment vertical="center" wrapText="1"/>
    </xf>
    <xf numFmtId="0" fontId="16" fillId="4" borderId="39" xfId="0" applyFont="1" applyFill="1" applyBorder="1" applyAlignment="1">
      <alignment horizontal="left" vertical="center"/>
    </xf>
    <xf numFmtId="0" fontId="5" fillId="4" borderId="24" xfId="0" applyFont="1" applyFill="1" applyBorder="1" applyAlignment="1">
      <alignment horizontal="left" vertical="center" wrapText="1"/>
    </xf>
    <xf numFmtId="0" fontId="5" fillId="5" borderId="48" xfId="0" applyFont="1" applyFill="1" applyBorder="1" applyAlignment="1">
      <alignment vertical="center" wrapText="1"/>
    </xf>
    <xf numFmtId="0" fontId="16" fillId="5" borderId="17" xfId="0" applyFont="1" applyFill="1" applyBorder="1" applyAlignment="1">
      <alignment vertical="center"/>
    </xf>
    <xf numFmtId="0" fontId="4" fillId="0" borderId="0" xfId="0" applyFont="1" applyAlignment="1"/>
    <xf numFmtId="0" fontId="4" fillId="0" borderId="0" xfId="0" applyFont="1" applyProtection="1">
      <protection locked="0"/>
    </xf>
    <xf numFmtId="0" fontId="16" fillId="0" borderId="18" xfId="0" applyFont="1" applyFill="1" applyBorder="1" applyAlignment="1" applyProtection="1">
      <alignment horizontal="center" vertical="center" wrapText="1"/>
      <protection locked="0"/>
    </xf>
    <xf numFmtId="0" fontId="5" fillId="5" borderId="28" xfId="0" applyFont="1" applyFill="1" applyBorder="1" applyProtection="1">
      <protection locked="0"/>
    </xf>
    <xf numFmtId="0" fontId="5" fillId="5" borderId="1" xfId="0" applyFont="1" applyFill="1" applyBorder="1" applyProtection="1">
      <protection locked="0"/>
    </xf>
    <xf numFmtId="0" fontId="5" fillId="5"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left" vertical="center"/>
      <protection locked="0"/>
    </xf>
    <xf numFmtId="0" fontId="5" fillId="5" borderId="36"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28" xfId="0" applyFont="1" applyFill="1" applyBorder="1" applyAlignment="1" applyProtection="1">
      <alignment horizontal="left" vertical="center"/>
      <protection locked="0"/>
    </xf>
    <xf numFmtId="0" fontId="5" fillId="4" borderId="28"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wrapText="1"/>
      <protection locked="0"/>
    </xf>
    <xf numFmtId="0" fontId="5" fillId="4" borderId="36"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protection locked="0"/>
    </xf>
    <xf numFmtId="0" fontId="5" fillId="5" borderId="26" xfId="0" applyFont="1" applyFill="1" applyBorder="1" applyAlignment="1" applyProtection="1">
      <alignment horizontal="left" vertical="center"/>
      <protection locked="0"/>
    </xf>
    <xf numFmtId="0" fontId="5" fillId="4" borderId="11" xfId="0" applyFont="1" applyFill="1" applyBorder="1" applyAlignment="1" applyProtection="1">
      <alignment horizontal="left" vertical="center" wrapText="1"/>
      <protection locked="0"/>
    </xf>
    <xf numFmtId="0" fontId="5" fillId="4" borderId="9" xfId="0" applyFont="1" applyFill="1" applyBorder="1" applyAlignment="1" applyProtection="1">
      <alignment horizontal="left" vertical="center" wrapText="1"/>
      <protection locked="0"/>
    </xf>
    <xf numFmtId="0" fontId="5" fillId="4" borderId="10" xfId="0" applyFont="1" applyFill="1" applyBorder="1" applyAlignment="1" applyProtection="1">
      <alignment horizontal="left" vertical="center" wrapText="1"/>
      <protection locked="0"/>
    </xf>
    <xf numFmtId="0" fontId="5" fillId="4" borderId="38" xfId="0" applyFont="1" applyFill="1" applyBorder="1" applyAlignment="1" applyProtection="1">
      <alignment horizontal="left" vertical="center" wrapText="1"/>
      <protection locked="0"/>
    </xf>
    <xf numFmtId="0" fontId="5" fillId="5" borderId="36" xfId="0" applyFont="1" applyFill="1" applyBorder="1" applyAlignment="1" applyProtection="1">
      <alignment horizontal="left" vertical="center" wrapText="1"/>
      <protection locked="0"/>
    </xf>
    <xf numFmtId="0" fontId="5" fillId="5" borderId="26" xfId="0" applyFont="1" applyFill="1" applyBorder="1" applyAlignment="1" applyProtection="1">
      <alignment horizontal="left" vertical="center" wrapText="1"/>
      <protection locked="0"/>
    </xf>
    <xf numFmtId="0" fontId="5" fillId="4" borderId="28" xfId="0" applyFont="1" applyFill="1" applyBorder="1" applyAlignment="1" applyProtection="1">
      <alignment horizontal="left" vertical="center" wrapText="1"/>
      <protection locked="0"/>
    </xf>
    <xf numFmtId="0" fontId="16" fillId="4" borderId="26" xfId="0" applyFont="1" applyFill="1" applyBorder="1" applyAlignment="1" applyProtection="1">
      <alignment horizontal="left" vertical="center"/>
      <protection locked="0"/>
    </xf>
    <xf numFmtId="0" fontId="5" fillId="5" borderId="3"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left" vertical="center" wrapText="1"/>
      <protection locked="0"/>
    </xf>
    <xf numFmtId="0" fontId="5" fillId="4" borderId="26" xfId="0" applyFont="1" applyFill="1" applyBorder="1" applyAlignment="1" applyProtection="1">
      <alignment horizontal="left" vertical="center" wrapText="1"/>
      <protection locked="0"/>
    </xf>
    <xf numFmtId="0" fontId="5" fillId="5" borderId="18" xfId="0" applyFont="1" applyFill="1" applyBorder="1" applyAlignment="1" applyProtection="1">
      <alignment horizontal="left" vertical="center" wrapText="1"/>
      <protection locked="0"/>
    </xf>
    <xf numFmtId="0" fontId="5" fillId="5" borderId="8" xfId="0" applyFont="1" applyFill="1" applyBorder="1" applyAlignment="1" applyProtection="1">
      <alignment horizontal="left" vertical="center" wrapText="1"/>
      <protection locked="0"/>
    </xf>
    <xf numFmtId="0" fontId="5" fillId="4" borderId="18" xfId="0" applyFont="1" applyFill="1" applyBorder="1" applyAlignment="1" applyProtection="1">
      <alignment horizontal="left" vertical="center" wrapText="1"/>
      <protection locked="0"/>
    </xf>
    <xf numFmtId="0" fontId="5" fillId="5" borderId="46" xfId="0" applyFont="1" applyFill="1" applyBorder="1" applyAlignment="1" applyProtection="1">
      <alignment horizontal="left" vertical="center"/>
      <protection locked="0"/>
    </xf>
    <xf numFmtId="0" fontId="5" fillId="5" borderId="8" xfId="0" applyFont="1" applyFill="1" applyBorder="1" applyAlignment="1" applyProtection="1">
      <alignment horizontal="left" vertical="center"/>
      <protection locked="0"/>
    </xf>
    <xf numFmtId="0" fontId="5" fillId="4" borderId="49" xfId="0" applyFont="1" applyFill="1" applyBorder="1" applyAlignment="1" applyProtection="1">
      <alignment horizontal="left" vertical="center" wrapText="1"/>
      <protection locked="0"/>
    </xf>
    <xf numFmtId="0" fontId="5" fillId="4" borderId="43" xfId="0" applyFont="1" applyFill="1" applyBorder="1" applyAlignment="1" applyProtection="1">
      <alignment horizontal="left" vertical="center"/>
      <protection locked="0"/>
    </xf>
    <xf numFmtId="0" fontId="5" fillId="4" borderId="44" xfId="0" applyFont="1" applyFill="1" applyBorder="1" applyAlignment="1" applyProtection="1">
      <alignment horizontal="left" vertical="center" wrapText="1"/>
      <protection locked="0"/>
    </xf>
    <xf numFmtId="0" fontId="4" fillId="0" borderId="0" xfId="0" applyFont="1" applyBorder="1" applyProtection="1">
      <protection locked="0"/>
    </xf>
    <xf numFmtId="0" fontId="16" fillId="0" borderId="19"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5" fillId="5" borderId="36" xfId="0" applyFont="1" applyFill="1" applyBorder="1" applyAlignment="1" applyProtection="1">
      <alignment horizontal="center" vertical="center" wrapText="1"/>
      <protection locked="0"/>
    </xf>
    <xf numFmtId="0" fontId="4" fillId="0" borderId="0" xfId="0" applyFont="1" applyBorder="1" applyAlignment="1"/>
    <xf numFmtId="0" fontId="5" fillId="5" borderId="18" xfId="0" applyFont="1" applyFill="1" applyBorder="1" applyAlignment="1" applyProtection="1">
      <alignment horizontal="left" vertical="center"/>
      <protection locked="0"/>
    </xf>
    <xf numFmtId="0" fontId="5" fillId="4" borderId="43" xfId="0" applyFont="1" applyFill="1" applyBorder="1" applyAlignment="1" applyProtection="1">
      <alignment horizontal="left" vertical="center" wrapText="1"/>
      <protection locked="0"/>
    </xf>
    <xf numFmtId="0" fontId="9" fillId="3" borderId="0" xfId="1" applyFont="1" applyFill="1" applyAlignment="1">
      <alignment wrapText="1"/>
    </xf>
    <xf numFmtId="0" fontId="9" fillId="3" borderId="0" xfId="1" applyFont="1" applyFill="1" applyBorder="1" applyAlignment="1">
      <alignment wrapText="1"/>
    </xf>
    <xf numFmtId="0" fontId="9" fillId="3" borderId="0" xfId="1" applyFont="1" applyFill="1" applyAlignment="1">
      <alignment vertical="top" wrapText="1"/>
    </xf>
    <xf numFmtId="0" fontId="9" fillId="3" borderId="0" xfId="1" applyFont="1" applyFill="1" applyAlignment="1">
      <alignment horizontal="left" vertical="top" wrapText="1"/>
    </xf>
    <xf numFmtId="0" fontId="9" fillId="3" borderId="0" xfId="1" applyFont="1" applyFill="1" applyAlignment="1">
      <alignment horizontal="center" vertical="center" wrapText="1"/>
    </xf>
    <xf numFmtId="0" fontId="14" fillId="3" borderId="0" xfId="1" applyFont="1" applyFill="1" applyAlignment="1">
      <alignment vertical="center" wrapText="1"/>
    </xf>
    <xf numFmtId="0" fontId="14" fillId="3" borderId="0" xfId="1" applyFont="1" applyFill="1" applyAlignment="1">
      <alignment horizontal="center" vertical="center" wrapText="1"/>
    </xf>
    <xf numFmtId="0" fontId="14" fillId="3" borderId="0" xfId="1" applyFont="1" applyFill="1" applyAlignment="1">
      <alignment vertical="top" wrapText="1"/>
    </xf>
    <xf numFmtId="0" fontId="14" fillId="3" borderId="0" xfId="1" applyFont="1" applyFill="1" applyAlignment="1">
      <alignment wrapText="1"/>
    </xf>
    <xf numFmtId="0" fontId="12" fillId="4" borderId="0" xfId="0" applyFont="1" applyFill="1" applyBorder="1" applyAlignment="1">
      <alignment horizontal="left" vertical="center" wrapText="1"/>
    </xf>
    <xf numFmtId="0" fontId="5" fillId="4" borderId="0" xfId="1" applyFont="1" applyFill="1" applyAlignment="1">
      <alignment wrapText="1"/>
    </xf>
    <xf numFmtId="0" fontId="5" fillId="4" borderId="0" xfId="1" applyFont="1" applyFill="1" applyAlignment="1">
      <alignment horizontal="left" vertical="top" wrapText="1"/>
    </xf>
    <xf numFmtId="0" fontId="16" fillId="4" borderId="0" xfId="1" applyFont="1" applyFill="1" applyAlignment="1">
      <alignment vertical="top"/>
    </xf>
    <xf numFmtId="0" fontId="16" fillId="4" borderId="0" xfId="1" applyFont="1" applyFill="1" applyAlignment="1">
      <alignment vertical="center"/>
    </xf>
    <xf numFmtId="0" fontId="16" fillId="4" borderId="0" xfId="1" applyFont="1" applyFill="1" applyAlignment="1">
      <alignment vertical="center" wrapText="1"/>
    </xf>
    <xf numFmtId="0" fontId="16" fillId="4" borderId="0" xfId="1" applyFont="1" applyFill="1" applyAlignment="1">
      <alignment horizontal="left" wrapText="1"/>
    </xf>
    <xf numFmtId="0" fontId="16" fillId="4" borderId="0" xfId="1" applyFont="1" applyFill="1" applyAlignment="1">
      <alignment horizontal="left" vertical="top" wrapText="1"/>
    </xf>
    <xf numFmtId="0" fontId="6" fillId="4" borderId="0" xfId="1" applyFont="1" applyFill="1" applyAlignment="1">
      <alignment horizontal="left" vertical="top" wrapText="1"/>
    </xf>
    <xf numFmtId="0" fontId="17" fillId="0" borderId="3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36"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8" fillId="5" borderId="29" xfId="0" applyFont="1" applyFill="1" applyBorder="1" applyAlignment="1" applyProtection="1">
      <alignment vertical="center" wrapText="1"/>
      <protection locked="0"/>
    </xf>
    <xf numFmtId="0" fontId="18" fillId="5" borderId="5" xfId="0" applyFont="1" applyFill="1" applyBorder="1" applyAlignment="1" applyProtection="1">
      <alignment vertical="center" wrapText="1"/>
      <protection locked="0"/>
    </xf>
    <xf numFmtId="0" fontId="18" fillId="5" borderId="37" xfId="0" applyFont="1" applyFill="1" applyBorder="1" applyAlignment="1" applyProtection="1">
      <alignment vertical="center" wrapText="1"/>
      <protection locked="0"/>
    </xf>
    <xf numFmtId="0" fontId="18" fillId="5" borderId="50" xfId="0" applyFont="1" applyFill="1" applyBorder="1" applyAlignment="1" applyProtection="1">
      <alignment wrapText="1"/>
      <protection locked="0"/>
    </xf>
    <xf numFmtId="0" fontId="18" fillId="5" borderId="29" xfId="0" applyFont="1" applyFill="1" applyBorder="1" applyAlignment="1" applyProtection="1">
      <alignment wrapText="1"/>
      <protection locked="0"/>
    </xf>
    <xf numFmtId="0" fontId="18" fillId="5" borderId="5" xfId="0" applyFont="1" applyFill="1" applyBorder="1" applyAlignment="1" applyProtection="1">
      <alignment wrapText="1"/>
      <protection locked="0"/>
    </xf>
    <xf numFmtId="0" fontId="18" fillId="5" borderId="37" xfId="0" applyFont="1" applyFill="1" applyBorder="1" applyAlignment="1" applyProtection="1">
      <alignment wrapText="1"/>
      <protection locked="0"/>
    </xf>
    <xf numFmtId="0" fontId="18" fillId="4" borderId="29" xfId="0" applyFont="1" applyFill="1" applyBorder="1" applyAlignment="1" applyProtection="1">
      <alignment wrapText="1"/>
      <protection locked="0"/>
    </xf>
    <xf numFmtId="0" fontId="18" fillId="4" borderId="5" xfId="0" applyFont="1" applyFill="1" applyBorder="1" applyAlignment="1" applyProtection="1">
      <alignment wrapText="1"/>
      <protection locked="0"/>
    </xf>
    <xf numFmtId="0" fontId="18" fillId="4" borderId="37" xfId="0" applyFont="1" applyFill="1" applyBorder="1" applyAlignment="1" applyProtection="1">
      <alignment wrapText="1"/>
      <protection locked="0"/>
    </xf>
    <xf numFmtId="0" fontId="18" fillId="4" borderId="51" xfId="0" applyFont="1" applyFill="1" applyBorder="1" applyAlignment="1" applyProtection="1">
      <alignment wrapText="1"/>
      <protection locked="0"/>
    </xf>
    <xf numFmtId="0" fontId="18" fillId="5" borderId="19" xfId="0" applyFont="1" applyFill="1" applyBorder="1" applyAlignment="1" applyProtection="1">
      <alignment wrapText="1"/>
      <protection locked="0"/>
    </xf>
    <xf numFmtId="0" fontId="18" fillId="4" borderId="6" xfId="0" applyFont="1" applyFill="1" applyBorder="1" applyAlignment="1" applyProtection="1">
      <alignment wrapText="1"/>
      <protection locked="0"/>
    </xf>
    <xf numFmtId="0" fontId="18" fillId="4" borderId="42" xfId="0" applyFont="1" applyFill="1" applyBorder="1" applyAlignment="1" applyProtection="1">
      <alignment wrapText="1"/>
      <protection locked="0"/>
    </xf>
    <xf numFmtId="0" fontId="18" fillId="5" borderId="25" xfId="0" applyFont="1" applyFill="1" applyBorder="1" applyAlignment="1" applyProtection="1">
      <alignment wrapText="1"/>
      <protection locked="0"/>
    </xf>
    <xf numFmtId="0" fontId="18" fillId="4" borderId="25" xfId="0" applyFont="1" applyFill="1" applyBorder="1" applyAlignment="1" applyProtection="1">
      <alignment horizontal="left" vertical="center" wrapText="1"/>
      <protection locked="0"/>
    </xf>
    <xf numFmtId="0" fontId="18" fillId="5" borderId="6" xfId="0" applyFont="1" applyFill="1" applyBorder="1" applyAlignment="1" applyProtection="1">
      <alignment wrapText="1"/>
      <protection locked="0"/>
    </xf>
    <xf numFmtId="0" fontId="18" fillId="5" borderId="7" xfId="0" applyFont="1" applyFill="1" applyBorder="1" applyAlignment="1" applyProtection="1">
      <alignment wrapText="1"/>
      <protection locked="0"/>
    </xf>
    <xf numFmtId="0" fontId="18" fillId="5" borderId="23" xfId="0" applyFont="1" applyFill="1" applyBorder="1" applyAlignment="1" applyProtection="1">
      <alignment wrapText="1"/>
      <protection locked="0"/>
    </xf>
    <xf numFmtId="0" fontId="18" fillId="4" borderId="7" xfId="0" applyFont="1" applyFill="1" applyBorder="1" applyAlignment="1" applyProtection="1">
      <alignment wrapText="1"/>
      <protection locked="0"/>
    </xf>
    <xf numFmtId="0" fontId="18" fillId="4" borderId="25" xfId="0" applyFont="1" applyFill="1" applyBorder="1" applyAlignment="1" applyProtection="1">
      <alignment wrapText="1"/>
      <protection locked="0"/>
    </xf>
    <xf numFmtId="0" fontId="18" fillId="5" borderId="14" xfId="0" applyFont="1" applyFill="1" applyBorder="1" applyAlignment="1" applyProtection="1">
      <alignment wrapText="1"/>
      <protection locked="0"/>
    </xf>
    <xf numFmtId="0" fontId="5" fillId="4" borderId="28"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36"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22"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17" fillId="0" borderId="3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left" vertical="center" wrapText="1"/>
    </xf>
    <xf numFmtId="0" fontId="7" fillId="2" borderId="22"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18" fillId="5" borderId="1" xfId="0" applyFont="1" applyFill="1" applyBorder="1" applyAlignment="1">
      <alignment horizontal="left" vertical="center" wrapText="1"/>
    </xf>
    <xf numFmtId="0" fontId="17" fillId="0" borderId="3"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7" fillId="0" borderId="36" xfId="0" applyFont="1" applyFill="1" applyBorder="1" applyAlignment="1" applyProtection="1">
      <alignment horizontal="left" vertical="center" wrapText="1"/>
      <protection locked="0"/>
    </xf>
    <xf numFmtId="0" fontId="7" fillId="2" borderId="53" xfId="0" applyFont="1" applyFill="1" applyBorder="1" applyAlignment="1" applyProtection="1">
      <alignment horizontal="center" vertical="center" wrapText="1"/>
    </xf>
    <xf numFmtId="0" fontId="5" fillId="5" borderId="33" xfId="0" applyFont="1" applyFill="1" applyBorder="1" applyAlignment="1">
      <alignment vertical="center" wrapText="1"/>
    </xf>
    <xf numFmtId="0" fontId="16" fillId="5" borderId="55" xfId="0" applyFont="1" applyFill="1" applyBorder="1" applyAlignment="1">
      <alignment vertical="center"/>
    </xf>
    <xf numFmtId="0" fontId="5" fillId="5" borderId="12" xfId="0" applyFont="1" applyFill="1" applyBorder="1" applyAlignment="1" applyProtection="1">
      <alignment horizontal="center" vertical="center" wrapText="1"/>
    </xf>
    <xf numFmtId="0" fontId="5" fillId="5" borderId="45"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wrapText="1"/>
    </xf>
    <xf numFmtId="0" fontId="5" fillId="4" borderId="40" xfId="0" applyFont="1" applyFill="1" applyBorder="1" applyAlignment="1" applyProtection="1">
      <alignment horizontal="center" vertical="center" wrapText="1"/>
    </xf>
    <xf numFmtId="0" fontId="5" fillId="4" borderId="23" xfId="0" applyFont="1" applyFill="1" applyBorder="1" applyAlignment="1" applyProtection="1">
      <alignment horizontal="center" vertical="center" wrapText="1"/>
    </xf>
    <xf numFmtId="0" fontId="7" fillId="2" borderId="5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cellXfs>
  <cellStyles count="3">
    <cellStyle name="Hyperlink" xfId="2" builtinId="8"/>
    <cellStyle name="Normaallaad 2" xfId="1"/>
    <cellStyle name="Normal" xfId="0" builtinId="0"/>
  </cellStyles>
  <dxfs count="0"/>
  <tableStyles count="0" defaultTableStyle="TableStyleMedium2" defaultPivotStyle="PivotStyleLight16"/>
  <colors>
    <mruColors>
      <color rgb="FFFA0000"/>
      <color rgb="FF3ACAE3"/>
      <color rgb="FFE6ABD4"/>
      <color rgb="FFF04538"/>
      <color rgb="FF3AF6E3"/>
      <color rgb="FFCF75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gif"/></Relationships>
</file>

<file path=xl/drawings/drawing1.xml><?xml version="1.0" encoding="utf-8"?>
<xdr:wsDr xmlns:xdr="http://schemas.openxmlformats.org/drawingml/2006/spreadsheetDrawing" xmlns:a="http://schemas.openxmlformats.org/drawingml/2006/main">
  <xdr:twoCellAnchor editAs="oneCell">
    <xdr:from>
      <xdr:col>4</xdr:col>
      <xdr:colOff>42335</xdr:colOff>
      <xdr:row>0</xdr:row>
      <xdr:rowOff>105833</xdr:rowOff>
    </xdr:from>
    <xdr:to>
      <xdr:col>5</xdr:col>
      <xdr:colOff>529167</xdr:colOff>
      <xdr:row>3</xdr:row>
      <xdr:rowOff>1058332</xdr:rowOff>
    </xdr:to>
    <xdr:pic>
      <xdr:nvPicPr>
        <xdr:cNvPr id="5" name="Pilt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3668" y="105833"/>
          <a:ext cx="1100666" cy="1640416"/>
        </a:xfrm>
        <a:prstGeom prst="rect">
          <a:avLst/>
        </a:prstGeom>
      </xdr:spPr>
    </xdr:pic>
    <xdr:clientData/>
  </xdr:twoCellAnchor>
  <xdr:twoCellAnchor editAs="oneCell">
    <xdr:from>
      <xdr:col>4</xdr:col>
      <xdr:colOff>0</xdr:colOff>
      <xdr:row>42</xdr:row>
      <xdr:rowOff>0</xdr:rowOff>
    </xdr:from>
    <xdr:to>
      <xdr:col>4</xdr:col>
      <xdr:colOff>304800</xdr:colOff>
      <xdr:row>43</xdr:row>
      <xdr:rowOff>100543</xdr:rowOff>
    </xdr:to>
    <xdr:sp macro="" textlink="">
      <xdr:nvSpPr>
        <xdr:cNvPr id="3074" name="AutoShape 2" descr="Pildiotsingu fee latvia logo tulemus">
          <a:extLst>
            <a:ext uri="{FF2B5EF4-FFF2-40B4-BE49-F238E27FC236}">
              <a16:creationId xmlns="" xmlns:a16="http://schemas.microsoft.com/office/drawing/2014/main" id="{00000000-0008-0000-0000-0000020C0000}"/>
            </a:ext>
          </a:extLst>
        </xdr:cNvPr>
        <xdr:cNvSpPr>
          <a:spLocks noChangeAspect="1" noChangeArrowheads="1"/>
        </xdr:cNvSpPr>
      </xdr:nvSpPr>
      <xdr:spPr bwMode="auto">
        <a:xfrm>
          <a:off x="8534400" y="915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202037</xdr:colOff>
      <xdr:row>32</xdr:row>
      <xdr:rowOff>899584</xdr:rowOff>
    </xdr:from>
    <xdr:to>
      <xdr:col>3</xdr:col>
      <xdr:colOff>8011765</xdr:colOff>
      <xdr:row>41</xdr:row>
      <xdr:rowOff>68387</xdr:rowOff>
    </xdr:to>
    <xdr:grpSp>
      <xdr:nvGrpSpPr>
        <xdr:cNvPr id="13" name="Group 12"/>
        <xdr:cNvGrpSpPr/>
      </xdr:nvGrpSpPr>
      <xdr:grpSpPr>
        <a:xfrm>
          <a:off x="202037" y="28395084"/>
          <a:ext cx="9481895" cy="1782886"/>
          <a:chOff x="202037" y="28395084"/>
          <a:chExt cx="9481895" cy="1782886"/>
        </a:xfrm>
      </xdr:grpSpPr>
      <xdr:pic>
        <xdr:nvPicPr>
          <xdr:cNvPr id="2" name="Pilt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45917" y="28576058"/>
            <a:ext cx="666927" cy="645760"/>
          </a:xfrm>
          <a:prstGeom prst="rect">
            <a:avLst/>
          </a:prstGeom>
        </xdr:spPr>
      </xdr:pic>
      <xdr:pic>
        <xdr:nvPicPr>
          <xdr:cNvPr id="4" name="Pilt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85168" y="28585202"/>
            <a:ext cx="666750" cy="704723"/>
          </a:xfrm>
          <a:prstGeom prst="rect">
            <a:avLst/>
          </a:prstGeom>
        </xdr:spPr>
      </xdr:pic>
      <xdr:pic>
        <xdr:nvPicPr>
          <xdr:cNvPr id="6" name="Pilt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67812" y="28633208"/>
            <a:ext cx="1890753" cy="539750"/>
          </a:xfrm>
          <a:prstGeom prst="rect">
            <a:avLst/>
          </a:prstGeom>
        </xdr:spPr>
      </xdr:pic>
      <xdr:pic>
        <xdr:nvPicPr>
          <xdr:cNvPr id="7" name="Pilt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429806" y="29450241"/>
            <a:ext cx="1184374" cy="606425"/>
          </a:xfrm>
          <a:prstGeom prst="rect">
            <a:avLst/>
          </a:prstGeom>
        </xdr:spPr>
      </xdr:pic>
      <xdr:pic>
        <xdr:nvPicPr>
          <xdr:cNvPr id="8" name="Pilt 7">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873497" y="29486225"/>
            <a:ext cx="679167" cy="668583"/>
          </a:xfrm>
          <a:prstGeom prst="rect">
            <a:avLst/>
          </a:prstGeom>
        </xdr:spPr>
      </xdr:pic>
      <xdr:pic>
        <xdr:nvPicPr>
          <xdr:cNvPr id="9" name="Pilt 8">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02037" y="29453418"/>
            <a:ext cx="1120492" cy="596170"/>
          </a:xfrm>
          <a:prstGeom prst="rect">
            <a:avLst/>
          </a:prstGeom>
        </xdr:spPr>
      </xdr:pic>
      <xdr:pic>
        <xdr:nvPicPr>
          <xdr:cNvPr id="11" name="Pilt 10">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997748" y="29485165"/>
            <a:ext cx="868983" cy="602117"/>
          </a:xfrm>
          <a:prstGeom prst="rect">
            <a:avLst/>
          </a:prstGeom>
        </xdr:spPr>
      </xdr:pic>
      <xdr:pic>
        <xdr:nvPicPr>
          <xdr:cNvPr id="14" name="Pilt 13" descr="Pildiotsingu syke logo tulemus">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52373" y="29474584"/>
            <a:ext cx="905226" cy="6773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Pilt 15">
            <a:extLst>
              <a:ext uri="{FF2B5EF4-FFF2-40B4-BE49-F238E27FC236}">
                <a16:creationId xmlns="" xmlns:a16="http://schemas.microsoft.com/office/drawing/2014/main" id="{00000000-0008-0000-0000-000010000000}"/>
              </a:ext>
            </a:extLst>
          </xdr:cNvPr>
          <xdr:cNvPicPr>
            <a:picLocks noChangeAspect="1"/>
          </xdr:cNvPicPr>
        </xdr:nvPicPr>
        <xdr:blipFill>
          <a:blip xmlns:r="http://schemas.openxmlformats.org/officeDocument/2006/relationships" r:embed="rId10"/>
          <a:stretch>
            <a:fillRect/>
          </a:stretch>
        </xdr:blipFill>
        <xdr:spPr>
          <a:xfrm>
            <a:off x="9125670" y="29231166"/>
            <a:ext cx="558262" cy="931334"/>
          </a:xfrm>
          <a:prstGeom prst="rect">
            <a:avLst/>
          </a:prstGeom>
        </xdr:spPr>
      </xdr:pic>
      <xdr:pic>
        <xdr:nvPicPr>
          <xdr:cNvPr id="12" name="Picture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66333" y="28395084"/>
            <a:ext cx="2201334" cy="1168908"/>
          </a:xfrm>
          <a:prstGeom prst="rect">
            <a:avLst/>
          </a:prstGeom>
        </xdr:spPr>
      </xdr:pic>
      <xdr:pic>
        <xdr:nvPicPr>
          <xdr:cNvPr id="10" name="Picture 9"/>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561418" y="29474583"/>
            <a:ext cx="3164416" cy="703387"/>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zoomScale="90" zoomScaleNormal="90" workbookViewId="0">
      <selection activeCell="E33" sqref="E33"/>
    </sheetView>
  </sheetViews>
  <sheetFormatPr defaultColWidth="9.140625" defaultRowHeight="15"/>
  <cols>
    <col min="1" max="2" width="9.140625" style="148"/>
    <col min="3" max="3" width="6.7109375" style="148" customWidth="1"/>
    <col min="4" max="4" width="122.140625" style="148" customWidth="1"/>
    <col min="5" max="5" width="9.140625" style="148"/>
    <col min="6" max="6" width="9.140625" style="148" customWidth="1"/>
    <col min="7" max="16384" width="9.140625" style="148"/>
  </cols>
  <sheetData>
    <row r="1" spans="1:10">
      <c r="A1" s="13"/>
      <c r="B1" s="13"/>
      <c r="C1" s="13"/>
      <c r="D1" s="13"/>
      <c r="E1" s="13"/>
      <c r="F1" s="13"/>
    </row>
    <row r="2" spans="1:10" ht="23.25">
      <c r="A2" s="13"/>
      <c r="B2" s="13"/>
      <c r="C2" s="13"/>
      <c r="D2" s="20" t="s">
        <v>75</v>
      </c>
      <c r="E2" s="13"/>
      <c r="F2" s="13"/>
    </row>
    <row r="3" spans="1:10" ht="15.75">
      <c r="A3" s="13"/>
      <c r="B3" s="13"/>
      <c r="C3" s="13"/>
      <c r="D3" s="14"/>
      <c r="E3" s="13"/>
      <c r="F3" s="13"/>
    </row>
    <row r="4" spans="1:10" ht="90">
      <c r="A4" s="158"/>
      <c r="B4" s="158"/>
      <c r="C4" s="158"/>
      <c r="D4" s="159" t="s">
        <v>305</v>
      </c>
      <c r="E4" s="13"/>
      <c r="F4" s="13"/>
      <c r="G4" s="149"/>
      <c r="H4" s="149"/>
      <c r="I4" s="149"/>
      <c r="J4" s="149"/>
    </row>
    <row r="5" spans="1:10" ht="72">
      <c r="A5" s="160" t="s">
        <v>76</v>
      </c>
      <c r="B5" s="158"/>
      <c r="C5" s="158"/>
      <c r="D5" s="159" t="s">
        <v>237</v>
      </c>
      <c r="E5" s="13"/>
      <c r="F5" s="13"/>
    </row>
    <row r="6" spans="1:10" ht="216">
      <c r="A6" s="158"/>
      <c r="B6" s="158"/>
      <c r="C6" s="158"/>
      <c r="D6" s="159" t="s">
        <v>306</v>
      </c>
      <c r="E6" s="13"/>
      <c r="F6" s="13"/>
      <c r="H6" s="66"/>
    </row>
    <row r="7" spans="1:10" ht="36">
      <c r="A7" s="158"/>
      <c r="B7" s="158"/>
      <c r="C7" s="158"/>
      <c r="D7" s="159" t="s">
        <v>168</v>
      </c>
      <c r="E7" s="13"/>
      <c r="F7" s="13"/>
    </row>
    <row r="8" spans="1:10" ht="144">
      <c r="A8" s="158"/>
      <c r="B8" s="158"/>
      <c r="C8" s="158"/>
      <c r="D8" s="159" t="s">
        <v>238</v>
      </c>
      <c r="E8" s="13"/>
      <c r="F8" s="13"/>
    </row>
    <row r="9" spans="1:10" ht="108">
      <c r="A9" s="158"/>
      <c r="B9" s="158"/>
      <c r="C9" s="158"/>
      <c r="D9" s="159" t="s">
        <v>303</v>
      </c>
      <c r="E9" s="13"/>
      <c r="F9" s="13"/>
    </row>
    <row r="10" spans="1:10" ht="72">
      <c r="A10" s="158"/>
      <c r="B10" s="158"/>
      <c r="C10" s="158"/>
      <c r="D10" s="159" t="s">
        <v>304</v>
      </c>
      <c r="E10" s="13"/>
      <c r="F10" s="13"/>
    </row>
    <row r="11" spans="1:10" ht="18">
      <c r="A11" s="158"/>
      <c r="B11" s="158"/>
      <c r="C11" s="158"/>
      <c r="D11" s="160" t="s">
        <v>173</v>
      </c>
      <c r="E11" s="13"/>
      <c r="F11" s="13"/>
    </row>
    <row r="12" spans="1:10" ht="54">
      <c r="A12" s="158"/>
      <c r="B12" s="158"/>
      <c r="C12" s="158"/>
      <c r="D12" s="159" t="s">
        <v>307</v>
      </c>
      <c r="E12" s="13"/>
      <c r="F12" s="13"/>
    </row>
    <row r="13" spans="1:10" ht="54">
      <c r="A13" s="158"/>
      <c r="B13" s="158"/>
      <c r="C13" s="158"/>
      <c r="D13" s="159" t="s">
        <v>308</v>
      </c>
      <c r="E13" s="13"/>
      <c r="F13" s="13"/>
      <c r="G13" s="150"/>
    </row>
    <row r="14" spans="1:10" ht="72">
      <c r="A14" s="158"/>
      <c r="B14" s="158"/>
      <c r="C14" s="158"/>
      <c r="D14" s="159" t="s">
        <v>326</v>
      </c>
      <c r="E14" s="13"/>
      <c r="F14" s="13"/>
      <c r="G14" s="150"/>
    </row>
    <row r="15" spans="1:10" ht="108">
      <c r="A15" s="158"/>
      <c r="B15" s="158"/>
      <c r="C15" s="158"/>
      <c r="D15" s="159" t="s">
        <v>309</v>
      </c>
      <c r="E15" s="13"/>
      <c r="F15" s="13"/>
    </row>
    <row r="16" spans="1:10" ht="54">
      <c r="A16" s="158"/>
      <c r="B16" s="158"/>
      <c r="C16" s="158"/>
      <c r="D16" s="159" t="s">
        <v>310</v>
      </c>
      <c r="E16" s="13"/>
      <c r="F16" s="13"/>
    </row>
    <row r="17" spans="1:7" ht="54">
      <c r="A17" s="158"/>
      <c r="B17" s="158"/>
      <c r="C17" s="158"/>
      <c r="D17" s="159" t="s">
        <v>311</v>
      </c>
      <c r="E17" s="13"/>
      <c r="F17" s="13"/>
    </row>
    <row r="18" spans="1:7" ht="57" customHeight="1">
      <c r="A18" s="158"/>
      <c r="B18" s="158"/>
      <c r="C18" s="158"/>
      <c r="D18" s="159" t="s">
        <v>319</v>
      </c>
      <c r="E18" s="13"/>
      <c r="F18" s="13"/>
    </row>
    <row r="19" spans="1:7" ht="54">
      <c r="A19" s="158"/>
      <c r="B19" s="158"/>
      <c r="C19" s="158"/>
      <c r="D19" s="159" t="s">
        <v>239</v>
      </c>
      <c r="E19" s="13"/>
      <c r="F19" s="13"/>
    </row>
    <row r="20" spans="1:7" ht="54">
      <c r="A20" s="158"/>
      <c r="B20" s="158"/>
      <c r="C20" s="158"/>
      <c r="D20" s="159" t="s">
        <v>312</v>
      </c>
      <c r="E20" s="13"/>
      <c r="F20" s="13"/>
    </row>
    <row r="21" spans="1:7" ht="18">
      <c r="A21" s="161"/>
      <c r="B21" s="158"/>
      <c r="C21" s="162"/>
      <c r="D21" s="163"/>
      <c r="E21" s="13"/>
      <c r="F21" s="13"/>
    </row>
    <row r="22" spans="1:7" ht="72">
      <c r="A22" s="160" t="s">
        <v>98</v>
      </c>
      <c r="B22" s="158"/>
      <c r="C22" s="158"/>
      <c r="D22" s="159" t="s">
        <v>324</v>
      </c>
      <c r="E22" s="13"/>
      <c r="F22" s="13"/>
    </row>
    <row r="23" spans="1:7" ht="142.5" customHeight="1">
      <c r="A23" s="160"/>
      <c r="B23" s="158"/>
      <c r="C23" s="158"/>
      <c r="D23" s="159" t="s">
        <v>325</v>
      </c>
      <c r="E23" s="13"/>
      <c r="F23" s="13"/>
    </row>
    <row r="24" spans="1:7" ht="36">
      <c r="A24" s="160"/>
      <c r="B24" s="158"/>
      <c r="C24" s="158"/>
      <c r="D24" s="159" t="s">
        <v>300</v>
      </c>
      <c r="E24" s="13"/>
      <c r="F24" s="13"/>
    </row>
    <row r="25" spans="1:7" ht="36">
      <c r="A25" s="160"/>
      <c r="B25" s="158"/>
      <c r="C25" s="158"/>
      <c r="D25" s="159" t="s">
        <v>313</v>
      </c>
      <c r="E25" s="13"/>
      <c r="F25" s="13"/>
    </row>
    <row r="26" spans="1:7" ht="54">
      <c r="A26" s="160"/>
      <c r="B26" s="158"/>
      <c r="C26" s="158"/>
      <c r="D26" s="159" t="s">
        <v>314</v>
      </c>
      <c r="E26" s="13"/>
      <c r="F26" s="13"/>
    </row>
    <row r="27" spans="1:7" ht="54">
      <c r="A27" s="160"/>
      <c r="B27" s="158"/>
      <c r="C27" s="158"/>
      <c r="D27" s="159" t="s">
        <v>315</v>
      </c>
      <c r="E27" s="13"/>
      <c r="F27" s="13"/>
    </row>
    <row r="28" spans="1:7" ht="21" customHeight="1">
      <c r="A28" s="160"/>
      <c r="B28" s="158"/>
      <c r="C28" s="158"/>
      <c r="D28" s="159" t="s">
        <v>316</v>
      </c>
      <c r="E28" s="13"/>
      <c r="F28" s="157"/>
    </row>
    <row r="29" spans="1:7" ht="54">
      <c r="A29" s="160"/>
      <c r="B29" s="158"/>
      <c r="C29" s="158"/>
      <c r="D29" s="159" t="s">
        <v>320</v>
      </c>
      <c r="E29" s="13"/>
      <c r="F29" s="13"/>
    </row>
    <row r="30" spans="1:7" ht="36">
      <c r="A30" s="160"/>
      <c r="B30" s="158"/>
      <c r="C30" s="158"/>
      <c r="D30" s="159" t="s">
        <v>240</v>
      </c>
      <c r="E30" s="13"/>
      <c r="F30" s="13"/>
    </row>
    <row r="31" spans="1:7" ht="54">
      <c r="A31" s="158"/>
      <c r="B31" s="158"/>
      <c r="C31" s="158"/>
      <c r="D31" s="164" t="s">
        <v>317</v>
      </c>
      <c r="E31" s="13"/>
      <c r="F31" s="13"/>
    </row>
    <row r="32" spans="1:7" ht="216">
      <c r="A32" s="160" t="s">
        <v>97</v>
      </c>
      <c r="B32" s="158"/>
      <c r="C32" s="158"/>
      <c r="D32" s="159" t="s">
        <v>318</v>
      </c>
      <c r="E32" s="13"/>
      <c r="F32" s="13"/>
      <c r="G32" s="151"/>
    </row>
    <row r="33" spans="1:6" ht="75">
      <c r="A33" s="158"/>
      <c r="B33" s="158"/>
      <c r="C33" s="158"/>
      <c r="D33" s="165" t="s">
        <v>70</v>
      </c>
      <c r="E33" s="13"/>
      <c r="F33" s="13"/>
    </row>
    <row r="34" spans="1:6" ht="18">
      <c r="A34" s="158"/>
      <c r="B34" s="158"/>
      <c r="C34" s="158"/>
      <c r="D34" s="13"/>
      <c r="E34" s="13"/>
      <c r="F34" s="13"/>
    </row>
    <row r="35" spans="1:6" ht="18">
      <c r="A35" s="161" t="s">
        <v>167</v>
      </c>
      <c r="B35" s="158"/>
      <c r="C35" s="158"/>
      <c r="D35" s="158"/>
      <c r="E35" s="13"/>
      <c r="F35" s="13"/>
    </row>
    <row r="36" spans="1:6" ht="18">
      <c r="A36" s="158"/>
      <c r="B36" s="158"/>
      <c r="C36" s="158"/>
      <c r="D36" s="162"/>
      <c r="E36" s="13"/>
      <c r="F36" s="13"/>
    </row>
    <row r="37" spans="1:6">
      <c r="A37" s="13"/>
      <c r="B37" s="13"/>
      <c r="C37" s="13"/>
      <c r="D37" s="16"/>
      <c r="E37" s="13"/>
      <c r="F37" s="13"/>
    </row>
    <row r="38" spans="1:6">
      <c r="A38" s="13"/>
      <c r="B38" s="13"/>
      <c r="C38" s="13"/>
      <c r="D38" s="17"/>
      <c r="E38" s="13"/>
      <c r="F38" s="13"/>
    </row>
    <row r="39" spans="1:6">
      <c r="A39" s="13"/>
      <c r="B39" s="13"/>
      <c r="C39" s="18"/>
      <c r="D39" s="16"/>
      <c r="E39" s="13"/>
      <c r="F39" s="13"/>
    </row>
    <row r="40" spans="1:6">
      <c r="A40" s="13"/>
      <c r="B40" s="13"/>
      <c r="C40" s="18"/>
      <c r="D40" s="16"/>
      <c r="E40" s="13"/>
      <c r="F40" s="13"/>
    </row>
    <row r="41" spans="1:6" ht="15.75">
      <c r="A41" s="13"/>
      <c r="B41" s="13"/>
      <c r="C41" s="18"/>
      <c r="D41" s="19"/>
      <c r="E41" s="13"/>
      <c r="F41" s="13"/>
    </row>
    <row r="42" spans="1:6" ht="15.75">
      <c r="A42" s="13"/>
      <c r="B42" s="13"/>
      <c r="C42" s="18"/>
      <c r="D42" s="15"/>
      <c r="E42" s="13"/>
      <c r="F42" s="13"/>
    </row>
    <row r="43" spans="1:6">
      <c r="C43" s="152"/>
      <c r="D43" s="153"/>
    </row>
    <row r="44" spans="1:6" ht="15.75">
      <c r="C44" s="152"/>
      <c r="D44"/>
    </row>
    <row r="45" spans="1:6">
      <c r="C45" s="152"/>
      <c r="D45" s="154"/>
    </row>
    <row r="46" spans="1:6">
      <c r="D46" s="155"/>
    </row>
    <row r="51" spans="4:4">
      <c r="D51" s="156"/>
    </row>
    <row r="52" spans="4:4">
      <c r="D52" s="156"/>
    </row>
    <row r="53" spans="4:4">
      <c r="D53" s="156"/>
    </row>
  </sheetData>
  <sheetProtection sheet="1" objects="1" scenarios="1"/>
  <customSheetViews>
    <customSheetView guid="{7681F02F-95B1-4B4B-BEE7-DAE15874D039}" scale="90" fitToPage="1" printArea="1" topLeftCell="A13">
      <selection activeCell="D24" sqref="D24"/>
      <pageMargins left="0.7" right="0.7" top="0.75" bottom="0.75" header="0.3" footer="0.3"/>
      <pageSetup paperSize="9" scale="56" fitToHeight="0" orientation="portrait" r:id="rId1"/>
    </customSheetView>
  </customSheetViews>
  <pageMargins left="0.51181102362204722" right="0.51181102362204722" top="0.74803149606299213" bottom="0.74803149606299213" header="0.31496062992125984" footer="0.31496062992125984"/>
  <pageSetup paperSize="9" scale="53" fitToHeight="4" orientation="portrait" blackAndWhite="1" r:id="rId2"/>
  <rowBreaks count="1" manualBreakCount="1">
    <brk id="21" max="5"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80"/>
  <sheetViews>
    <sheetView zoomScale="80" zoomScaleNormal="80" workbookViewId="0">
      <pane ySplit="3" topLeftCell="A4" activePane="bottomLeft" state="frozen"/>
      <selection activeCell="C1" sqref="C1"/>
      <selection pane="bottomLeft" activeCell="G4" sqref="G4"/>
    </sheetView>
  </sheetViews>
  <sheetFormatPr defaultColWidth="9.140625" defaultRowHeight="18"/>
  <cols>
    <col min="1" max="1" width="20.28515625" style="2" customWidth="1"/>
    <col min="2" max="2" width="20.85546875" style="2" customWidth="1"/>
    <col min="3" max="3" width="8.5703125" style="3" customWidth="1"/>
    <col min="4" max="4" width="23.42578125" style="2" customWidth="1"/>
    <col min="5" max="5" width="45.42578125" style="4" customWidth="1"/>
    <col min="6" max="6" width="34.42578125" style="2" customWidth="1"/>
    <col min="7" max="7" width="27" style="103" customWidth="1"/>
    <col min="8" max="8" width="40.42578125" style="2" customWidth="1"/>
    <col min="9" max="9" width="18.28515625" style="103" customWidth="1"/>
    <col min="10" max="10" width="42" style="103" customWidth="1"/>
    <col min="11" max="12" width="9.140625" style="2" hidden="1" customWidth="1"/>
    <col min="13" max="13" width="12.85546875" style="2" hidden="1" customWidth="1"/>
    <col min="14" max="20" width="9.140625" style="102"/>
    <col min="21" max="16384" width="9.140625" style="2"/>
  </cols>
  <sheetData>
    <row r="1" spans="1:20" ht="30">
      <c r="A1" s="1" t="s">
        <v>77</v>
      </c>
    </row>
    <row r="2" spans="1:20" ht="49.5" customHeight="1" thickBot="1"/>
    <row r="3" spans="1:20" s="33" customFormat="1" ht="36.75" thickBot="1">
      <c r="A3" s="29" t="s">
        <v>99</v>
      </c>
      <c r="B3" s="30" t="s">
        <v>0</v>
      </c>
      <c r="C3" s="31" t="s">
        <v>175</v>
      </c>
      <c r="D3" s="30" t="s">
        <v>171</v>
      </c>
      <c r="E3" s="30" t="s">
        <v>1</v>
      </c>
      <c r="F3" s="30" t="s">
        <v>241</v>
      </c>
      <c r="G3" s="104" t="s">
        <v>66</v>
      </c>
      <c r="H3" s="30" t="s">
        <v>169</v>
      </c>
      <c r="I3" s="104" t="s">
        <v>115</v>
      </c>
      <c r="J3" s="142" t="s">
        <v>67</v>
      </c>
      <c r="K3" s="32" t="s">
        <v>147</v>
      </c>
      <c r="L3" s="32" t="s">
        <v>148</v>
      </c>
      <c r="M3" s="32" t="s">
        <v>149</v>
      </c>
      <c r="N3" s="102"/>
      <c r="O3" s="102"/>
      <c r="P3" s="102"/>
      <c r="Q3" s="102"/>
      <c r="R3" s="102"/>
      <c r="S3" s="102"/>
      <c r="T3" s="102"/>
    </row>
    <row r="4" spans="1:20" s="36" customFormat="1" ht="74.25" customHeight="1">
      <c r="A4" s="34" t="s">
        <v>226</v>
      </c>
      <c r="B4" s="35"/>
      <c r="C4" s="28" t="s">
        <v>23</v>
      </c>
      <c r="D4" s="28" t="s">
        <v>116</v>
      </c>
      <c r="E4" s="28" t="s">
        <v>68</v>
      </c>
      <c r="F4" s="28" t="s">
        <v>176</v>
      </c>
      <c r="G4" s="105"/>
      <c r="H4" s="28" t="s">
        <v>181</v>
      </c>
      <c r="I4" s="143"/>
      <c r="J4" s="172"/>
      <c r="N4" s="102"/>
      <c r="O4" s="102"/>
      <c r="P4" s="102"/>
      <c r="Q4" s="102"/>
      <c r="R4" s="102"/>
      <c r="S4" s="102"/>
      <c r="T4" s="102"/>
    </row>
    <row r="5" spans="1:20" s="36" customFormat="1" ht="72">
      <c r="A5" s="37" t="s">
        <v>227</v>
      </c>
      <c r="B5" s="38"/>
      <c r="C5" s="5" t="s">
        <v>24</v>
      </c>
      <c r="D5" s="5" t="s">
        <v>117</v>
      </c>
      <c r="E5" s="216" t="s">
        <v>327</v>
      </c>
      <c r="F5" s="5" t="s">
        <v>176</v>
      </c>
      <c r="G5" s="106"/>
      <c r="H5" s="5" t="s">
        <v>182</v>
      </c>
      <c r="I5" s="107"/>
      <c r="J5" s="173"/>
      <c r="N5" s="102"/>
      <c r="O5" s="102"/>
      <c r="P5" s="102"/>
      <c r="Q5" s="102"/>
      <c r="R5" s="102"/>
      <c r="S5" s="102"/>
      <c r="T5" s="102"/>
    </row>
    <row r="6" spans="1:20" s="36" customFormat="1" ht="72">
      <c r="A6" s="39"/>
      <c r="B6" s="38"/>
      <c r="C6" s="5" t="s">
        <v>25</v>
      </c>
      <c r="D6" s="5" t="s">
        <v>118</v>
      </c>
      <c r="E6" s="216" t="s">
        <v>6</v>
      </c>
      <c r="F6" s="5" t="s">
        <v>176</v>
      </c>
      <c r="G6" s="107"/>
      <c r="H6" s="5" t="s">
        <v>86</v>
      </c>
      <c r="I6" s="107"/>
      <c r="J6" s="173"/>
      <c r="N6" s="102"/>
      <c r="O6" s="102"/>
      <c r="P6" s="102"/>
      <c r="Q6" s="102"/>
      <c r="R6" s="102"/>
      <c r="S6" s="102"/>
      <c r="T6" s="102"/>
    </row>
    <row r="7" spans="1:20" s="36" customFormat="1" ht="64.5" customHeight="1">
      <c r="A7" s="39"/>
      <c r="B7" s="38"/>
      <c r="C7" s="5" t="s">
        <v>26</v>
      </c>
      <c r="D7" s="5" t="s">
        <v>150</v>
      </c>
      <c r="E7" s="216" t="s">
        <v>30</v>
      </c>
      <c r="F7" s="5" t="s">
        <v>179</v>
      </c>
      <c r="G7" s="107"/>
      <c r="H7" s="5" t="s">
        <v>225</v>
      </c>
      <c r="I7" s="107"/>
      <c r="J7" s="173"/>
      <c r="N7" s="102"/>
      <c r="O7" s="102"/>
      <c r="P7" s="102"/>
      <c r="Q7" s="102"/>
      <c r="R7" s="102"/>
      <c r="S7" s="102"/>
      <c r="T7" s="102"/>
    </row>
    <row r="8" spans="1:20" s="36" customFormat="1" ht="327.75" customHeight="1">
      <c r="A8" s="39"/>
      <c r="B8" s="38"/>
      <c r="C8" s="5" t="s">
        <v>34</v>
      </c>
      <c r="D8" s="5" t="s">
        <v>151</v>
      </c>
      <c r="E8" s="216" t="s">
        <v>328</v>
      </c>
      <c r="F8" s="5" t="s">
        <v>177</v>
      </c>
      <c r="G8" s="108"/>
      <c r="H8" s="5" t="s">
        <v>333</v>
      </c>
      <c r="I8" s="107"/>
      <c r="J8" s="173"/>
      <c r="N8" s="102"/>
      <c r="O8" s="102"/>
      <c r="P8" s="102"/>
      <c r="Q8" s="102"/>
      <c r="R8" s="102"/>
      <c r="S8" s="102"/>
      <c r="T8" s="102"/>
    </row>
    <row r="9" spans="1:20" s="36" customFormat="1" ht="89.25" customHeight="1" thickBot="1">
      <c r="A9" s="39"/>
      <c r="B9" s="40"/>
      <c r="C9" s="24" t="s">
        <v>13</v>
      </c>
      <c r="D9" s="24" t="s">
        <v>119</v>
      </c>
      <c r="E9" s="24" t="s">
        <v>242</v>
      </c>
      <c r="F9" s="24" t="s">
        <v>178</v>
      </c>
      <c r="G9" s="109"/>
      <c r="H9" s="24" t="s">
        <v>183</v>
      </c>
      <c r="I9" s="144"/>
      <c r="J9" s="174"/>
      <c r="K9" s="33"/>
      <c r="L9" s="33"/>
      <c r="M9" s="33"/>
      <c r="N9" s="102"/>
      <c r="O9" s="102"/>
      <c r="P9" s="102"/>
      <c r="Q9" s="102"/>
      <c r="R9" s="102"/>
      <c r="S9" s="102"/>
      <c r="T9" s="102"/>
    </row>
    <row r="10" spans="1:20" s="33" customFormat="1" ht="18.75" thickBot="1">
      <c r="A10" s="41"/>
      <c r="B10" s="42" t="s">
        <v>146</v>
      </c>
      <c r="C10" s="23"/>
      <c r="D10" s="23"/>
      <c r="E10" s="23"/>
      <c r="F10" s="23"/>
      <c r="G10" s="110"/>
      <c r="H10" s="23"/>
      <c r="I10" s="223">
        <f>IF(K10&gt;(L10+M10),1,IF(K10=(L10+M10),2,IF(L10&gt;=(K10+M10),2,IF(M10&gt;=(L10+K10),3,IF(M10&gt;=((L10+K10)/2),2,"F")))))</f>
        <v>2</v>
      </c>
      <c r="J10" s="175"/>
      <c r="K10" s="33">
        <f>COUNTIF(I4:I9,"=1")</f>
        <v>0</v>
      </c>
      <c r="L10" s="33">
        <f>COUNTIF(I4:I9,"=2")</f>
        <v>0</v>
      </c>
      <c r="M10" s="33">
        <f>COUNTIF(I4:I9,"=3")</f>
        <v>0</v>
      </c>
      <c r="N10" s="102"/>
      <c r="O10" s="102"/>
      <c r="P10" s="102"/>
      <c r="Q10" s="102"/>
      <c r="R10" s="102"/>
      <c r="S10" s="102"/>
      <c r="T10" s="102"/>
    </row>
    <row r="11" spans="1:20" s="33" customFormat="1" ht="90">
      <c r="A11" s="44" t="s">
        <v>7</v>
      </c>
      <c r="B11" s="45"/>
      <c r="C11" s="28" t="s">
        <v>15</v>
      </c>
      <c r="D11" s="28" t="s">
        <v>180</v>
      </c>
      <c r="E11" s="28" t="s">
        <v>243</v>
      </c>
      <c r="F11" s="28" t="s">
        <v>176</v>
      </c>
      <c r="G11" s="111"/>
      <c r="H11" s="28" t="s">
        <v>184</v>
      </c>
      <c r="I11" s="143"/>
      <c r="J11" s="176"/>
      <c r="N11" s="102"/>
      <c r="O11" s="102"/>
      <c r="P11" s="102"/>
      <c r="Q11" s="102"/>
      <c r="R11" s="102"/>
      <c r="S11" s="102"/>
      <c r="T11" s="102"/>
    </row>
    <row r="12" spans="1:20" s="33" customFormat="1" ht="72">
      <c r="A12" s="46"/>
      <c r="B12" s="47"/>
      <c r="C12" s="5" t="s">
        <v>35</v>
      </c>
      <c r="D12" s="5" t="s">
        <v>152</v>
      </c>
      <c r="E12" s="5" t="s">
        <v>244</v>
      </c>
      <c r="F12" s="5" t="s">
        <v>179</v>
      </c>
      <c r="G12" s="108"/>
      <c r="H12" s="5" t="s">
        <v>186</v>
      </c>
      <c r="I12" s="107"/>
      <c r="J12" s="177"/>
      <c r="N12" s="102"/>
      <c r="O12" s="102"/>
      <c r="P12" s="102"/>
      <c r="Q12" s="102"/>
      <c r="R12" s="102"/>
      <c r="S12" s="102"/>
      <c r="T12" s="102"/>
    </row>
    <row r="13" spans="1:20" s="33" customFormat="1" ht="97.5" customHeight="1">
      <c r="A13" s="48"/>
      <c r="B13" s="47"/>
      <c r="C13" s="5" t="s">
        <v>36</v>
      </c>
      <c r="D13" s="5" t="s">
        <v>233</v>
      </c>
      <c r="E13" s="5" t="s">
        <v>245</v>
      </c>
      <c r="F13" s="5" t="s">
        <v>178</v>
      </c>
      <c r="G13" s="108"/>
      <c r="H13" s="5" t="s">
        <v>185</v>
      </c>
      <c r="I13" s="107"/>
      <c r="J13" s="177"/>
      <c r="N13" s="102"/>
      <c r="O13" s="102"/>
      <c r="P13" s="102"/>
      <c r="Q13" s="102"/>
      <c r="R13" s="102"/>
      <c r="S13" s="102"/>
      <c r="T13" s="102"/>
    </row>
    <row r="14" spans="1:20" s="33" customFormat="1" ht="61.5" customHeight="1">
      <c r="A14" s="48"/>
      <c r="B14" s="47"/>
      <c r="C14" s="5" t="s">
        <v>14</v>
      </c>
      <c r="D14" s="5" t="s">
        <v>202</v>
      </c>
      <c r="E14" s="5" t="s">
        <v>329</v>
      </c>
      <c r="F14" s="5" t="s">
        <v>178</v>
      </c>
      <c r="G14" s="108"/>
      <c r="H14" s="5" t="s">
        <v>187</v>
      </c>
      <c r="I14" s="107"/>
      <c r="J14" s="177"/>
      <c r="N14" s="102"/>
      <c r="O14" s="102"/>
      <c r="P14" s="102"/>
      <c r="Q14" s="102"/>
      <c r="R14" s="102"/>
      <c r="S14" s="102"/>
      <c r="T14" s="102"/>
    </row>
    <row r="15" spans="1:20" s="33" customFormat="1" ht="90">
      <c r="A15" s="49"/>
      <c r="B15" s="47"/>
      <c r="C15" s="5" t="s">
        <v>27</v>
      </c>
      <c r="D15" s="5" t="s">
        <v>153</v>
      </c>
      <c r="E15" s="5" t="s">
        <v>335</v>
      </c>
      <c r="F15" s="5" t="s">
        <v>189</v>
      </c>
      <c r="G15" s="108"/>
      <c r="H15" s="5" t="s">
        <v>188</v>
      </c>
      <c r="I15" s="107"/>
      <c r="J15" s="177"/>
      <c r="N15" s="102"/>
      <c r="O15" s="102"/>
      <c r="P15" s="102"/>
      <c r="Q15" s="102"/>
      <c r="R15" s="102"/>
      <c r="S15" s="102"/>
      <c r="T15" s="102"/>
    </row>
    <row r="16" spans="1:20" s="33" customFormat="1" ht="146.25">
      <c r="A16" s="48"/>
      <c r="B16" s="47"/>
      <c r="C16" s="5" t="s">
        <v>28</v>
      </c>
      <c r="D16" s="5" t="s">
        <v>154</v>
      </c>
      <c r="E16" s="5" t="s">
        <v>334</v>
      </c>
      <c r="F16" s="5" t="s">
        <v>178</v>
      </c>
      <c r="G16" s="108"/>
      <c r="H16" s="5" t="s">
        <v>194</v>
      </c>
      <c r="I16" s="107"/>
      <c r="J16" s="177"/>
      <c r="N16" s="102"/>
      <c r="O16" s="102"/>
      <c r="P16" s="102"/>
      <c r="Q16" s="102"/>
      <c r="R16" s="102"/>
      <c r="S16" s="102"/>
      <c r="T16" s="102"/>
    </row>
    <row r="17" spans="1:20" s="52" customFormat="1" ht="54.75" thickBot="1">
      <c r="A17" s="50"/>
      <c r="B17" s="51"/>
      <c r="C17" s="24" t="s">
        <v>29</v>
      </c>
      <c r="D17" s="24" t="s">
        <v>203</v>
      </c>
      <c r="E17" s="24" t="s">
        <v>246</v>
      </c>
      <c r="F17" s="24" t="s">
        <v>178</v>
      </c>
      <c r="G17" s="109"/>
      <c r="H17" s="24" t="s">
        <v>204</v>
      </c>
      <c r="I17" s="144"/>
      <c r="J17" s="178"/>
      <c r="N17" s="102"/>
      <c r="O17" s="102"/>
      <c r="P17" s="102"/>
      <c r="Q17" s="102"/>
      <c r="R17" s="102"/>
      <c r="S17" s="102"/>
      <c r="T17" s="102"/>
    </row>
    <row r="18" spans="1:20" s="33" customFormat="1" ht="18.75" thickBot="1">
      <c r="A18" s="48"/>
      <c r="B18" s="53" t="s">
        <v>247</v>
      </c>
      <c r="C18" s="23"/>
      <c r="D18" s="23"/>
      <c r="E18" s="23"/>
      <c r="F18" s="23"/>
      <c r="G18" s="110"/>
      <c r="H18" s="23"/>
      <c r="I18" s="224">
        <f>IF(K18&gt;(L18+M18),1,IF(K18=(L18+M18),2,IF(L18&gt;=(K18+M18),2,IF(M18&gt;=(L18+K18),3,IF(M18&gt;=((L18+K18)/2),3,IF(L18&gt;=((M18+K18)/2),2,IF(K18&gt;=((L18+M18)/2),1,"F")))))))</f>
        <v>2</v>
      </c>
      <c r="J18" s="175"/>
      <c r="K18" s="33">
        <f>COUNTIF(I11:I17,"=1")</f>
        <v>0</v>
      </c>
      <c r="L18" s="33">
        <f>COUNTIF(I11:I17,"=2")</f>
        <v>0</v>
      </c>
      <c r="M18" s="33">
        <f>COUNTIF(I11:I17,"=3")</f>
        <v>0</v>
      </c>
      <c r="N18" s="102"/>
      <c r="O18" s="102"/>
      <c r="P18" s="102"/>
      <c r="Q18" s="102"/>
      <c r="R18" s="102"/>
      <c r="S18" s="102"/>
      <c r="T18" s="102"/>
    </row>
    <row r="19" spans="1:20" s="33" customFormat="1" ht="144">
      <c r="A19" s="49"/>
      <c r="B19" s="54" t="s">
        <v>4</v>
      </c>
      <c r="C19" s="25" t="s">
        <v>106</v>
      </c>
      <c r="D19" s="25" t="s">
        <v>108</v>
      </c>
      <c r="E19" s="25" t="s">
        <v>222</v>
      </c>
      <c r="F19" s="25" t="s">
        <v>174</v>
      </c>
      <c r="G19" s="112"/>
      <c r="H19" s="25" t="s">
        <v>80</v>
      </c>
      <c r="I19" s="194"/>
      <c r="J19" s="179"/>
      <c r="N19" s="102"/>
      <c r="O19" s="102"/>
      <c r="P19" s="102"/>
      <c r="Q19" s="102"/>
      <c r="R19" s="102"/>
      <c r="S19" s="102"/>
      <c r="T19" s="102"/>
    </row>
    <row r="20" spans="1:20" s="33" customFormat="1" ht="144">
      <c r="A20" s="49"/>
      <c r="B20" s="55" t="s">
        <v>4</v>
      </c>
      <c r="C20" s="11" t="s">
        <v>69</v>
      </c>
      <c r="D20" s="11" t="s">
        <v>109</v>
      </c>
      <c r="E20" s="12" t="s">
        <v>248</v>
      </c>
      <c r="F20" s="11" t="s">
        <v>249</v>
      </c>
      <c r="G20" s="113"/>
      <c r="H20" s="11" t="s">
        <v>80</v>
      </c>
      <c r="I20" s="195"/>
      <c r="J20" s="180"/>
      <c r="N20" s="102"/>
      <c r="O20" s="102"/>
      <c r="P20" s="102"/>
      <c r="Q20" s="102"/>
      <c r="R20" s="102"/>
      <c r="S20" s="102"/>
      <c r="T20" s="102"/>
    </row>
    <row r="21" spans="1:20" s="33" customFormat="1" ht="154.5" customHeight="1">
      <c r="A21" s="48"/>
      <c r="B21" s="55" t="s">
        <v>4</v>
      </c>
      <c r="C21" s="11" t="s">
        <v>107</v>
      </c>
      <c r="D21" s="11" t="s">
        <v>110</v>
      </c>
      <c r="E21" s="11" t="s">
        <v>223</v>
      </c>
      <c r="F21" s="11" t="s">
        <v>249</v>
      </c>
      <c r="G21" s="114"/>
      <c r="H21" s="11" t="s">
        <v>80</v>
      </c>
      <c r="I21" s="195"/>
      <c r="J21" s="180"/>
      <c r="N21" s="102"/>
      <c r="O21" s="102"/>
      <c r="P21" s="102"/>
      <c r="Q21" s="102"/>
      <c r="R21" s="102"/>
      <c r="S21" s="102"/>
      <c r="T21" s="102"/>
    </row>
    <row r="22" spans="1:20" s="33" customFormat="1" ht="144.75" thickBot="1">
      <c r="A22" s="48"/>
      <c r="B22" s="56" t="s">
        <v>104</v>
      </c>
      <c r="C22" s="11" t="s">
        <v>221</v>
      </c>
      <c r="D22" s="26" t="s">
        <v>205</v>
      </c>
      <c r="E22" s="27" t="s">
        <v>336</v>
      </c>
      <c r="F22" s="26" t="s">
        <v>250</v>
      </c>
      <c r="G22" s="115"/>
      <c r="H22" s="26" t="s">
        <v>80</v>
      </c>
      <c r="I22" s="196"/>
      <c r="J22" s="181"/>
      <c r="N22" s="102"/>
      <c r="O22" s="102"/>
      <c r="P22" s="102"/>
      <c r="Q22" s="102"/>
      <c r="R22" s="102"/>
      <c r="S22" s="102"/>
      <c r="T22" s="102"/>
    </row>
    <row r="23" spans="1:20" s="33" customFormat="1" ht="18.75" thickBot="1">
      <c r="A23" s="41"/>
      <c r="B23" s="57" t="s">
        <v>251</v>
      </c>
      <c r="C23" s="58"/>
      <c r="D23" s="58"/>
      <c r="E23" s="58"/>
      <c r="F23" s="58"/>
      <c r="G23" s="116"/>
      <c r="H23" s="58"/>
      <c r="I23" s="225">
        <f>IF(K23&gt;(L23+M23),1,IF(K23=(L23+M23),2,IF(L23&gt;=(K23+M23),2,IF(M23&gt;=(L23+K23),3,"F"))))</f>
        <v>2</v>
      </c>
      <c r="J23" s="182"/>
      <c r="K23" s="33">
        <f>COUNTIF(I19:I22,"=1")</f>
        <v>0</v>
      </c>
      <c r="L23" s="33">
        <f>COUNTIF(I19:I22,"=2")</f>
        <v>0</v>
      </c>
      <c r="M23" s="33">
        <f>COUNTIF(I19:I22,"=3")</f>
        <v>0</v>
      </c>
      <c r="N23" s="102"/>
      <c r="O23" s="102"/>
      <c r="P23" s="102"/>
      <c r="Q23" s="102"/>
      <c r="R23" s="102"/>
      <c r="S23" s="102"/>
      <c r="T23" s="102"/>
    </row>
    <row r="24" spans="1:20" s="52" customFormat="1" ht="90">
      <c r="A24" s="59" t="s">
        <v>8</v>
      </c>
      <c r="B24" s="95"/>
      <c r="C24" s="88" t="s">
        <v>16</v>
      </c>
      <c r="D24" s="88" t="s">
        <v>127</v>
      </c>
      <c r="E24" s="88" t="s">
        <v>302</v>
      </c>
      <c r="F24" s="88" t="s">
        <v>79</v>
      </c>
      <c r="G24" s="146"/>
      <c r="H24" s="88" t="s">
        <v>220</v>
      </c>
      <c r="I24" s="197"/>
      <c r="J24" s="183"/>
      <c r="N24" s="102"/>
      <c r="O24" s="102"/>
      <c r="P24" s="102"/>
      <c r="Q24" s="102"/>
      <c r="R24" s="102"/>
      <c r="S24" s="102"/>
      <c r="T24" s="102"/>
    </row>
    <row r="25" spans="1:20" s="52" customFormat="1" ht="72.75" thickBot="1">
      <c r="A25" s="61"/>
      <c r="B25" s="221"/>
      <c r="C25" s="62" t="s">
        <v>17</v>
      </c>
      <c r="D25" s="62" t="s">
        <v>126</v>
      </c>
      <c r="E25" s="62" t="s">
        <v>88</v>
      </c>
      <c r="F25" s="62" t="s">
        <v>79</v>
      </c>
      <c r="G25" s="129"/>
      <c r="H25" s="62" t="s">
        <v>210</v>
      </c>
      <c r="I25" s="201"/>
      <c r="J25" s="189"/>
      <c r="N25" s="145"/>
      <c r="O25" s="145"/>
      <c r="P25" s="145"/>
      <c r="Q25" s="145"/>
      <c r="R25" s="145"/>
      <c r="S25" s="145"/>
      <c r="T25" s="145"/>
    </row>
    <row r="26" spans="1:20" s="33" customFormat="1" ht="18.75" thickBot="1">
      <c r="A26" s="61"/>
      <c r="B26" s="222" t="s">
        <v>128</v>
      </c>
      <c r="C26" s="63"/>
      <c r="D26" s="63"/>
      <c r="E26" s="63"/>
      <c r="F26" s="63"/>
      <c r="G26" s="118"/>
      <c r="H26" s="63"/>
      <c r="I26" s="226">
        <f>IF(K26&gt;(L26+M26),1,IF(K26=(L26+M26),2,IF(L26&gt;=(K26+M26),2,IF(M26&gt;=(L26+K26),3,"F"))))</f>
        <v>2</v>
      </c>
      <c r="J26" s="186"/>
      <c r="K26" s="33">
        <f>SUMIF(I24:I25,"=1")</f>
        <v>0</v>
      </c>
      <c r="L26" s="33">
        <f>SUMIF(I24:I25,"=2")</f>
        <v>0</v>
      </c>
      <c r="M26" s="33">
        <f>SUMIF(I24:I25,"=3")</f>
        <v>0</v>
      </c>
      <c r="N26" s="102"/>
      <c r="O26" s="102"/>
      <c r="P26" s="102"/>
      <c r="Q26" s="102"/>
      <c r="R26" s="102"/>
      <c r="S26" s="102"/>
      <c r="T26" s="102"/>
    </row>
    <row r="27" spans="1:20" s="33" customFormat="1" ht="103.5" customHeight="1">
      <c r="A27" s="49"/>
      <c r="B27" s="64" t="s">
        <v>4</v>
      </c>
      <c r="C27" s="65" t="s">
        <v>81</v>
      </c>
      <c r="D27" s="65" t="s">
        <v>252</v>
      </c>
      <c r="E27" s="65" t="s">
        <v>301</v>
      </c>
      <c r="F27" s="65" t="s">
        <v>253</v>
      </c>
      <c r="G27" s="119"/>
      <c r="H27" s="65" t="s">
        <v>80</v>
      </c>
      <c r="I27" s="198"/>
      <c r="J27" s="184"/>
      <c r="N27" s="102"/>
      <c r="O27" s="102"/>
      <c r="P27" s="102"/>
      <c r="Q27" s="102"/>
      <c r="R27" s="102"/>
      <c r="S27" s="102"/>
      <c r="T27" s="102"/>
    </row>
    <row r="28" spans="1:20" s="33" customFormat="1" ht="108">
      <c r="A28" s="49"/>
      <c r="B28" s="55" t="s">
        <v>4</v>
      </c>
      <c r="C28" s="65" t="s">
        <v>18</v>
      </c>
      <c r="D28" s="11" t="s">
        <v>254</v>
      </c>
      <c r="E28" s="11" t="s">
        <v>255</v>
      </c>
      <c r="F28" s="11" t="s">
        <v>256</v>
      </c>
      <c r="G28" s="120"/>
      <c r="H28" s="65" t="s">
        <v>87</v>
      </c>
      <c r="I28" s="198"/>
      <c r="J28" s="180"/>
      <c r="N28" s="102"/>
      <c r="O28" s="102"/>
      <c r="P28" s="102"/>
      <c r="Q28" s="102"/>
      <c r="R28" s="102"/>
      <c r="S28" s="102"/>
      <c r="T28" s="102"/>
    </row>
    <row r="29" spans="1:20" s="33" customFormat="1" ht="117.75" customHeight="1" thickBot="1">
      <c r="A29" s="66"/>
      <c r="B29" s="56" t="s">
        <v>4</v>
      </c>
      <c r="C29" s="27" t="s">
        <v>19</v>
      </c>
      <c r="D29" s="26" t="s">
        <v>139</v>
      </c>
      <c r="E29" s="26" t="s">
        <v>257</v>
      </c>
      <c r="F29" s="26" t="s">
        <v>193</v>
      </c>
      <c r="G29" s="147"/>
      <c r="H29" s="26" t="s">
        <v>209</v>
      </c>
      <c r="I29" s="199"/>
      <c r="J29" s="181"/>
      <c r="N29" s="102"/>
      <c r="O29" s="102"/>
      <c r="P29" s="102"/>
      <c r="Q29" s="102"/>
      <c r="R29" s="102"/>
      <c r="S29" s="102"/>
      <c r="T29" s="102"/>
    </row>
    <row r="30" spans="1:20" s="33" customFormat="1" ht="18.75" thickBot="1">
      <c r="A30" s="69"/>
      <c r="B30" s="70" t="s">
        <v>129</v>
      </c>
      <c r="C30" s="71"/>
      <c r="D30" s="71"/>
      <c r="E30" s="71"/>
      <c r="F30" s="71"/>
      <c r="G30" s="122"/>
      <c r="H30" s="71"/>
      <c r="I30" s="227">
        <f>IF(K30&gt;(L30+M30),1,IF(K30=(L30+M30),2,IF(L30&gt;=(K30+M30),2,IF(M30&gt;=(L30+K30),3,IF(M30&gt;=((L30+K30)/2),2,"F")))))</f>
        <v>2</v>
      </c>
      <c r="J30" s="185"/>
      <c r="K30" s="33">
        <f>COUNTIF(I27:I29,"=1")</f>
        <v>0</v>
      </c>
      <c r="L30" s="33">
        <f>COUNTIF(I27:I29,"=2")</f>
        <v>0</v>
      </c>
      <c r="M30" s="33">
        <f>COUNTIF(I27:I29,"=3")</f>
        <v>0</v>
      </c>
      <c r="N30" s="102"/>
      <c r="O30" s="102"/>
      <c r="P30" s="102"/>
      <c r="Q30" s="102"/>
      <c r="R30" s="102"/>
      <c r="S30" s="102"/>
      <c r="T30" s="102"/>
    </row>
    <row r="31" spans="1:20" s="33" customFormat="1" ht="90">
      <c r="A31" s="72" t="s">
        <v>9</v>
      </c>
      <c r="B31" s="45"/>
      <c r="C31" s="28" t="s">
        <v>20</v>
      </c>
      <c r="D31" s="28" t="s">
        <v>120</v>
      </c>
      <c r="E31" s="28" t="s">
        <v>258</v>
      </c>
      <c r="F31" s="28" t="s">
        <v>192</v>
      </c>
      <c r="G31" s="111"/>
      <c r="H31" s="28" t="s">
        <v>124</v>
      </c>
      <c r="I31" s="143"/>
      <c r="J31" s="176"/>
      <c r="N31" s="102"/>
      <c r="O31" s="102"/>
      <c r="P31" s="102"/>
      <c r="Q31" s="102"/>
      <c r="R31" s="102"/>
      <c r="S31" s="102"/>
      <c r="T31" s="102"/>
    </row>
    <row r="32" spans="1:20" s="33" customFormat="1" ht="72.75" thickBot="1">
      <c r="A32" s="73"/>
      <c r="B32" s="51"/>
      <c r="C32" s="24" t="s">
        <v>82</v>
      </c>
      <c r="D32" s="24" t="s">
        <v>121</v>
      </c>
      <c r="E32" s="24" t="s">
        <v>71</v>
      </c>
      <c r="F32" s="24" t="s">
        <v>192</v>
      </c>
      <c r="G32" s="123"/>
      <c r="H32" s="24" t="s">
        <v>125</v>
      </c>
      <c r="I32" s="144"/>
      <c r="J32" s="178"/>
      <c r="N32" s="102"/>
      <c r="O32" s="102"/>
      <c r="P32" s="102"/>
      <c r="Q32" s="102"/>
      <c r="R32" s="102"/>
      <c r="S32" s="102"/>
      <c r="T32" s="102"/>
    </row>
    <row r="33" spans="1:20" s="33" customFormat="1" ht="18.75" thickBot="1">
      <c r="A33" s="74"/>
      <c r="B33" s="75" t="s">
        <v>123</v>
      </c>
      <c r="C33" s="63"/>
      <c r="D33" s="63"/>
      <c r="E33" s="63"/>
      <c r="F33" s="63"/>
      <c r="G33" s="124"/>
      <c r="H33" s="63"/>
      <c r="I33" s="226">
        <f>IF(K33&gt;(L33+M33),1,IF(K33=(L33+M33),2,IF(L33&gt;=(K33+M33),2,IF(M33&gt;=(L33+K33),3,"F"))))</f>
        <v>2</v>
      </c>
      <c r="J33" s="186"/>
      <c r="K33" s="33">
        <f>SUMIF(I31:I32,"=1")</f>
        <v>0</v>
      </c>
      <c r="L33" s="33">
        <f>SUMIF(I31:I32,"=2")</f>
        <v>0</v>
      </c>
      <c r="M33" s="33">
        <f>SUMIF(I31:I32,"=3")</f>
        <v>0</v>
      </c>
      <c r="N33" s="102"/>
      <c r="O33" s="102"/>
      <c r="P33" s="102"/>
      <c r="Q33" s="102"/>
      <c r="R33" s="102"/>
      <c r="S33" s="102"/>
      <c r="T33" s="102"/>
    </row>
    <row r="34" spans="1:20" s="33" customFormat="1" ht="144">
      <c r="A34" s="74"/>
      <c r="B34" s="54" t="s">
        <v>3</v>
      </c>
      <c r="C34" s="25" t="s">
        <v>21</v>
      </c>
      <c r="D34" s="25" t="s">
        <v>111</v>
      </c>
      <c r="E34" s="25" t="s">
        <v>31</v>
      </c>
      <c r="F34" s="25" t="s">
        <v>192</v>
      </c>
      <c r="G34" s="125"/>
      <c r="H34" s="25" t="s">
        <v>259</v>
      </c>
      <c r="I34" s="194"/>
      <c r="J34" s="179"/>
      <c r="N34" s="102"/>
      <c r="O34" s="102"/>
      <c r="P34" s="102"/>
      <c r="Q34" s="102"/>
      <c r="R34" s="102"/>
      <c r="S34" s="102"/>
      <c r="T34" s="102"/>
    </row>
    <row r="35" spans="1:20" s="33" customFormat="1" ht="97.5" customHeight="1">
      <c r="A35" s="74"/>
      <c r="B35" s="55" t="s">
        <v>3</v>
      </c>
      <c r="C35" s="11" t="s">
        <v>22</v>
      </c>
      <c r="D35" s="11" t="s">
        <v>122</v>
      </c>
      <c r="E35" s="11" t="s">
        <v>323</v>
      </c>
      <c r="F35" s="11" t="s">
        <v>192</v>
      </c>
      <c r="G35" s="114"/>
      <c r="H35" s="11" t="s">
        <v>260</v>
      </c>
      <c r="I35" s="195"/>
      <c r="J35" s="180"/>
      <c r="N35" s="102"/>
      <c r="O35" s="102"/>
      <c r="P35" s="102"/>
      <c r="Q35" s="102"/>
      <c r="R35" s="102"/>
      <c r="S35" s="102"/>
      <c r="T35" s="102"/>
    </row>
    <row r="36" spans="1:20" s="33" customFormat="1" ht="118.5" customHeight="1" thickBot="1">
      <c r="A36" s="76"/>
      <c r="B36" s="56" t="s">
        <v>3</v>
      </c>
      <c r="C36" s="26" t="s">
        <v>37</v>
      </c>
      <c r="D36" s="26" t="s">
        <v>155</v>
      </c>
      <c r="E36" s="26" t="s">
        <v>72</v>
      </c>
      <c r="F36" s="26" t="s">
        <v>261</v>
      </c>
      <c r="G36" s="115"/>
      <c r="H36" s="26" t="s">
        <v>87</v>
      </c>
      <c r="I36" s="196"/>
      <c r="J36" s="181"/>
      <c r="N36" s="102"/>
      <c r="O36" s="102"/>
      <c r="P36" s="102"/>
      <c r="Q36" s="102"/>
      <c r="R36" s="102"/>
      <c r="S36" s="102"/>
      <c r="T36" s="102"/>
    </row>
    <row r="37" spans="1:20" s="33" customFormat="1" ht="18.75" thickBot="1">
      <c r="A37" s="77"/>
      <c r="B37" s="78" t="s">
        <v>229</v>
      </c>
      <c r="C37" s="78"/>
      <c r="D37" s="78"/>
      <c r="E37" s="78"/>
      <c r="F37" s="78"/>
      <c r="G37" s="126"/>
      <c r="H37" s="78"/>
      <c r="I37" s="228">
        <f>IF(K37&gt;(L37+M37),1,IF(K37=(L37+M37),2,IF(L37&gt;=(K37+M37),2,IF(M37&gt;=((L37+K37)/2),2,IF(M37&gt;=((L37+K37)/2),2,"F")))))</f>
        <v>2</v>
      </c>
      <c r="J37" s="187">
        <f>IF(K30&gt;(L30+M30),1,IF(K30=(L30+M30),2,IF(L30&gt;=(K30+M30),2,IF(M30&gt;=(L30+K30),3,IF(M30&gt;=((L30+K30)/2),2,"F")))))</f>
        <v>2</v>
      </c>
      <c r="K37" s="33">
        <f>COUNTIF(I34:I36,"=1")</f>
        <v>0</v>
      </c>
      <c r="L37" s="33">
        <f>COUNTIF(I34:I36,"=2")</f>
        <v>0</v>
      </c>
      <c r="M37" s="33">
        <f>COUNTIF(I34:I36,"=3")</f>
        <v>0</v>
      </c>
      <c r="N37" s="102"/>
      <c r="O37" s="102"/>
      <c r="P37" s="102"/>
      <c r="Q37" s="102"/>
      <c r="R37" s="102"/>
      <c r="S37" s="102"/>
      <c r="T37" s="102"/>
    </row>
    <row r="38" spans="1:20" s="33" customFormat="1" ht="120.75" customHeight="1">
      <c r="A38" s="72" t="s">
        <v>105</v>
      </c>
      <c r="B38" s="79"/>
      <c r="C38" s="60" t="s">
        <v>38</v>
      </c>
      <c r="D38" s="60" t="s">
        <v>228</v>
      </c>
      <c r="E38" s="60" t="s">
        <v>262</v>
      </c>
      <c r="F38" s="60" t="s">
        <v>78</v>
      </c>
      <c r="G38" s="127"/>
      <c r="H38" s="22" t="s">
        <v>235</v>
      </c>
      <c r="I38" s="200"/>
      <c r="J38" s="188"/>
      <c r="N38" s="102"/>
      <c r="O38" s="102"/>
      <c r="P38" s="102"/>
      <c r="Q38" s="102"/>
      <c r="R38" s="102"/>
      <c r="S38" s="102"/>
      <c r="T38" s="102"/>
    </row>
    <row r="39" spans="1:20" s="33" customFormat="1" ht="108">
      <c r="A39" s="73"/>
      <c r="B39" s="80"/>
      <c r="C39" s="60" t="s">
        <v>39</v>
      </c>
      <c r="D39" s="5" t="s">
        <v>130</v>
      </c>
      <c r="E39" s="5" t="s">
        <v>73</v>
      </c>
      <c r="F39" s="5" t="s">
        <v>78</v>
      </c>
      <c r="G39" s="128"/>
      <c r="H39" s="5" t="s">
        <v>89</v>
      </c>
      <c r="I39" s="107"/>
      <c r="J39" s="177"/>
      <c r="N39" s="102"/>
      <c r="O39" s="102"/>
      <c r="P39" s="102"/>
      <c r="Q39" s="102"/>
      <c r="R39" s="102"/>
      <c r="S39" s="102"/>
      <c r="T39" s="102"/>
    </row>
    <row r="40" spans="1:20" s="33" customFormat="1" ht="111">
      <c r="A40" s="76"/>
      <c r="B40" s="80"/>
      <c r="C40" s="60" t="s">
        <v>40</v>
      </c>
      <c r="D40" s="5" t="s">
        <v>156</v>
      </c>
      <c r="E40" s="5" t="s">
        <v>263</v>
      </c>
      <c r="F40" s="5" t="s">
        <v>193</v>
      </c>
      <c r="G40" s="108"/>
      <c r="H40" s="5" t="s">
        <v>91</v>
      </c>
      <c r="I40" s="107"/>
      <c r="J40" s="177"/>
      <c r="N40" s="102"/>
      <c r="O40" s="102"/>
      <c r="P40" s="102"/>
      <c r="Q40" s="102"/>
      <c r="R40" s="102"/>
      <c r="S40" s="102"/>
      <c r="T40" s="102"/>
    </row>
    <row r="41" spans="1:20" s="33" customFormat="1" ht="111">
      <c r="A41" s="76"/>
      <c r="B41" s="80"/>
      <c r="C41" s="60" t="s">
        <v>41</v>
      </c>
      <c r="D41" s="5" t="s">
        <v>157</v>
      </c>
      <c r="E41" s="5" t="s">
        <v>264</v>
      </c>
      <c r="F41" s="5" t="s">
        <v>193</v>
      </c>
      <c r="G41" s="108"/>
      <c r="H41" s="5" t="s">
        <v>93</v>
      </c>
      <c r="I41" s="107"/>
      <c r="J41" s="177"/>
      <c r="N41" s="102"/>
      <c r="O41" s="102"/>
      <c r="P41" s="102"/>
      <c r="Q41" s="102"/>
      <c r="R41" s="102"/>
      <c r="S41" s="102"/>
      <c r="T41" s="102"/>
    </row>
    <row r="42" spans="1:20" s="33" customFormat="1" ht="147.75" thickBot="1">
      <c r="A42" s="76"/>
      <c r="B42" s="81"/>
      <c r="C42" s="43" t="s">
        <v>42</v>
      </c>
      <c r="D42" s="62" t="s">
        <v>131</v>
      </c>
      <c r="E42" s="62" t="s">
        <v>265</v>
      </c>
      <c r="F42" s="62" t="s">
        <v>193</v>
      </c>
      <c r="G42" s="129"/>
      <c r="H42" s="62" t="s">
        <v>92</v>
      </c>
      <c r="I42" s="201"/>
      <c r="J42" s="189"/>
      <c r="N42" s="102"/>
      <c r="O42" s="102"/>
      <c r="P42" s="102"/>
      <c r="Q42" s="102"/>
      <c r="R42" s="102"/>
      <c r="S42" s="102"/>
      <c r="T42" s="102"/>
    </row>
    <row r="43" spans="1:20" s="33" customFormat="1" ht="18.75" thickBot="1">
      <c r="A43" s="76"/>
      <c r="B43" s="75" t="s">
        <v>266</v>
      </c>
      <c r="C43" s="63"/>
      <c r="D43" s="63"/>
      <c r="E43" s="63"/>
      <c r="F43" s="63"/>
      <c r="G43" s="118"/>
      <c r="H43" s="63"/>
      <c r="I43" s="226">
        <f>IF(K43&gt;(L43+M43),1,IF(K43=(L43+M43),2,IF(L43&gt;=(K43+M43),2,IF(M43&gt;=(L43+K43),3,IF(M43&gt;=((L43+K43)/2),3,IF(L43&gt;=((M43+K43)/2),2,IF(K43&gt;=((L43+M43)/2),1,"F")))))))</f>
        <v>2</v>
      </c>
      <c r="J43" s="190"/>
      <c r="K43" s="33">
        <f>COUNTIF(I38:I42,"=1")</f>
        <v>0</v>
      </c>
      <c r="L43" s="33">
        <f>COUNTIF(I38:I42,"=2")</f>
        <v>0</v>
      </c>
      <c r="M43" s="33">
        <f>COUNTIF(I38:I42,"=3")</f>
        <v>0</v>
      </c>
      <c r="N43" s="102"/>
      <c r="O43" s="102"/>
      <c r="P43" s="102"/>
      <c r="Q43" s="102"/>
      <c r="R43" s="102"/>
      <c r="S43" s="102"/>
      <c r="T43" s="102"/>
    </row>
    <row r="44" spans="1:20" s="33" customFormat="1" ht="216">
      <c r="A44" s="82"/>
      <c r="B44" s="83" t="s">
        <v>2</v>
      </c>
      <c r="C44" s="65" t="s">
        <v>43</v>
      </c>
      <c r="D44" s="65" t="s">
        <v>134</v>
      </c>
      <c r="E44" s="65" t="s">
        <v>230</v>
      </c>
      <c r="F44" s="65" t="s">
        <v>195</v>
      </c>
      <c r="G44" s="130"/>
      <c r="H44" s="65" t="s">
        <v>236</v>
      </c>
      <c r="I44" s="198"/>
      <c r="J44" s="184"/>
      <c r="N44" s="102"/>
      <c r="O44" s="102"/>
      <c r="P44" s="102"/>
      <c r="Q44" s="102"/>
      <c r="R44" s="102"/>
      <c r="S44" s="102"/>
      <c r="T44" s="102"/>
    </row>
    <row r="45" spans="1:20" s="33" customFormat="1" ht="115.5" customHeight="1">
      <c r="A45" s="76"/>
      <c r="B45" s="84" t="s">
        <v>2</v>
      </c>
      <c r="C45" s="11" t="s">
        <v>44</v>
      </c>
      <c r="D45" s="11" t="s">
        <v>135</v>
      </c>
      <c r="E45" s="11" t="s">
        <v>267</v>
      </c>
      <c r="F45" s="11" t="s">
        <v>195</v>
      </c>
      <c r="G45" s="114"/>
      <c r="H45" s="11" t="s">
        <v>90</v>
      </c>
      <c r="I45" s="195"/>
      <c r="J45" s="180"/>
      <c r="N45" s="102"/>
      <c r="O45" s="102"/>
      <c r="P45" s="102"/>
      <c r="Q45" s="102"/>
      <c r="R45" s="102"/>
      <c r="S45" s="102"/>
      <c r="T45" s="102"/>
    </row>
    <row r="46" spans="1:20" s="33" customFormat="1" ht="82.5" customHeight="1">
      <c r="A46" s="76"/>
      <c r="B46" s="84" t="s">
        <v>2</v>
      </c>
      <c r="C46" s="11" t="s">
        <v>45</v>
      </c>
      <c r="D46" s="11" t="s">
        <v>136</v>
      </c>
      <c r="E46" s="11" t="s">
        <v>74</v>
      </c>
      <c r="F46" s="11" t="s">
        <v>195</v>
      </c>
      <c r="G46" s="114"/>
      <c r="H46" s="11" t="s">
        <v>164</v>
      </c>
      <c r="I46" s="195"/>
      <c r="J46" s="180"/>
      <c r="N46" s="102"/>
      <c r="O46" s="102"/>
      <c r="P46" s="102"/>
      <c r="Q46" s="102"/>
      <c r="R46" s="102"/>
      <c r="S46" s="102"/>
      <c r="T46" s="102"/>
    </row>
    <row r="47" spans="1:20" s="33" customFormat="1" ht="109.5" customHeight="1">
      <c r="A47" s="76"/>
      <c r="B47" s="84" t="s">
        <v>4</v>
      </c>
      <c r="C47" s="11" t="s">
        <v>46</v>
      </c>
      <c r="D47" s="11" t="s">
        <v>137</v>
      </c>
      <c r="E47" s="11" t="s">
        <v>268</v>
      </c>
      <c r="F47" s="11" t="s">
        <v>195</v>
      </c>
      <c r="G47" s="113"/>
      <c r="H47" s="11" t="s">
        <v>165</v>
      </c>
      <c r="I47" s="195"/>
      <c r="J47" s="180"/>
      <c r="N47" s="102"/>
      <c r="O47" s="102"/>
      <c r="P47" s="102"/>
      <c r="Q47" s="102"/>
      <c r="R47" s="102"/>
      <c r="S47" s="102"/>
      <c r="T47" s="102"/>
    </row>
    <row r="48" spans="1:20" s="33" customFormat="1" ht="134.25" customHeight="1">
      <c r="A48" s="76"/>
      <c r="B48" s="84" t="s">
        <v>4</v>
      </c>
      <c r="C48" s="11" t="s">
        <v>47</v>
      </c>
      <c r="D48" s="11" t="s">
        <v>138</v>
      </c>
      <c r="E48" s="11" t="s">
        <v>269</v>
      </c>
      <c r="F48" s="11" t="s">
        <v>270</v>
      </c>
      <c r="G48" s="113"/>
      <c r="H48" s="11" t="s">
        <v>166</v>
      </c>
      <c r="I48" s="195"/>
      <c r="J48" s="180"/>
      <c r="N48" s="102"/>
      <c r="O48" s="102"/>
      <c r="P48" s="102"/>
      <c r="Q48" s="102"/>
      <c r="R48" s="102"/>
      <c r="S48" s="102"/>
      <c r="T48" s="102"/>
    </row>
    <row r="49" spans="1:20" s="33" customFormat="1" ht="90">
      <c r="A49" s="76"/>
      <c r="B49" s="84" t="s">
        <v>4</v>
      </c>
      <c r="C49" s="11" t="s">
        <v>48</v>
      </c>
      <c r="D49" s="11" t="s">
        <v>271</v>
      </c>
      <c r="E49" s="11" t="s">
        <v>272</v>
      </c>
      <c r="F49" s="11" t="s">
        <v>253</v>
      </c>
      <c r="G49" s="114"/>
      <c r="H49" s="11" t="s">
        <v>87</v>
      </c>
      <c r="I49" s="195"/>
      <c r="J49" s="180"/>
      <c r="N49" s="102"/>
      <c r="O49" s="102"/>
      <c r="P49" s="102"/>
      <c r="Q49" s="102"/>
      <c r="R49" s="102"/>
      <c r="S49" s="102"/>
      <c r="T49" s="102"/>
    </row>
    <row r="50" spans="1:20" s="33" customFormat="1" ht="156.75" customHeight="1">
      <c r="A50" s="73"/>
      <c r="B50" s="84" t="s">
        <v>2</v>
      </c>
      <c r="C50" s="11" t="s">
        <v>49</v>
      </c>
      <c r="D50" s="11" t="s">
        <v>273</v>
      </c>
      <c r="E50" s="11" t="s">
        <v>274</v>
      </c>
      <c r="F50" s="11" t="s">
        <v>218</v>
      </c>
      <c r="G50" s="114"/>
      <c r="H50" s="11" t="s">
        <v>217</v>
      </c>
      <c r="I50" s="195"/>
      <c r="J50" s="180"/>
      <c r="N50" s="102"/>
      <c r="O50" s="102"/>
      <c r="P50" s="102"/>
      <c r="Q50" s="102"/>
      <c r="R50" s="102"/>
      <c r="S50" s="102"/>
      <c r="T50" s="102"/>
    </row>
    <row r="51" spans="1:20" s="33" customFormat="1" ht="114.75" customHeight="1">
      <c r="A51" s="76"/>
      <c r="B51" s="84" t="s">
        <v>2</v>
      </c>
      <c r="C51" s="11" t="s">
        <v>50</v>
      </c>
      <c r="D51" s="11" t="s">
        <v>275</v>
      </c>
      <c r="E51" s="11" t="s">
        <v>276</v>
      </c>
      <c r="F51" s="11" t="s">
        <v>195</v>
      </c>
      <c r="G51" s="113"/>
      <c r="H51" s="11" t="s">
        <v>217</v>
      </c>
      <c r="I51" s="195"/>
      <c r="J51" s="180"/>
      <c r="N51" s="102"/>
      <c r="O51" s="102"/>
      <c r="P51" s="102"/>
      <c r="Q51" s="102"/>
      <c r="R51" s="102"/>
      <c r="S51" s="102"/>
      <c r="T51" s="102"/>
    </row>
    <row r="52" spans="1:20" s="33" customFormat="1" ht="165">
      <c r="A52" s="76"/>
      <c r="B52" s="84" t="s">
        <v>2</v>
      </c>
      <c r="C52" s="11" t="s">
        <v>83</v>
      </c>
      <c r="D52" s="11" t="s">
        <v>140</v>
      </c>
      <c r="E52" s="11" t="s">
        <v>330</v>
      </c>
      <c r="F52" s="11" t="s">
        <v>195</v>
      </c>
      <c r="G52" s="114"/>
      <c r="H52" s="12" t="s">
        <v>219</v>
      </c>
      <c r="I52" s="195"/>
      <c r="J52" s="180"/>
      <c r="N52" s="102"/>
      <c r="O52" s="102"/>
      <c r="P52" s="102"/>
      <c r="Q52" s="102"/>
      <c r="R52" s="102"/>
      <c r="S52" s="102"/>
      <c r="T52" s="102"/>
    </row>
    <row r="53" spans="1:20" s="33" customFormat="1" ht="108">
      <c r="A53" s="76"/>
      <c r="B53" s="84" t="s">
        <v>2</v>
      </c>
      <c r="C53" s="11" t="s">
        <v>112</v>
      </c>
      <c r="D53" s="11" t="s">
        <v>277</v>
      </c>
      <c r="E53" s="11" t="s">
        <v>278</v>
      </c>
      <c r="F53" s="11" t="s">
        <v>253</v>
      </c>
      <c r="G53" s="114"/>
      <c r="H53" s="11" t="s">
        <v>80</v>
      </c>
      <c r="I53" s="195"/>
      <c r="J53" s="180"/>
      <c r="N53" s="102"/>
      <c r="O53" s="102"/>
      <c r="P53" s="102"/>
      <c r="Q53" s="102"/>
      <c r="R53" s="102"/>
      <c r="S53" s="102"/>
      <c r="T53" s="102"/>
    </row>
    <row r="54" spans="1:20" s="33" customFormat="1" ht="61.5" customHeight="1" thickBot="1">
      <c r="A54" s="76"/>
      <c r="B54" s="85" t="s">
        <v>2</v>
      </c>
      <c r="C54" s="12" t="s">
        <v>113</v>
      </c>
      <c r="D54" s="12" t="s">
        <v>141</v>
      </c>
      <c r="E54" s="12" t="s">
        <v>331</v>
      </c>
      <c r="F54" s="12"/>
      <c r="G54" s="131"/>
      <c r="H54" s="12" t="s">
        <v>216</v>
      </c>
      <c r="I54" s="202"/>
      <c r="J54" s="191"/>
      <c r="N54" s="102"/>
      <c r="O54" s="102"/>
      <c r="P54" s="102"/>
      <c r="Q54" s="102"/>
      <c r="R54" s="102"/>
      <c r="S54" s="102"/>
      <c r="T54" s="102"/>
    </row>
    <row r="55" spans="1:20" s="33" customFormat="1" ht="18.75" thickBot="1">
      <c r="A55" s="86"/>
      <c r="B55" s="78" t="s">
        <v>279</v>
      </c>
      <c r="C55" s="87"/>
      <c r="D55" s="87"/>
      <c r="E55" s="87"/>
      <c r="F55" s="87"/>
      <c r="G55" s="132"/>
      <c r="H55" s="87"/>
      <c r="I55" s="228">
        <f>IF(K55&gt;(L55+M55),1,IF(K55=(L55+M55),2,IF(L55&gt;=(K55+M55),2,IF(M55&gt;=(L55+K55),3,IF(M55&gt;=((L55+K55)/2),3,IF(L55&gt;=((M55+K55)/2),2,IF(K55&gt;=((L55+M55)/2),1,"F")))))))</f>
        <v>2</v>
      </c>
      <c r="J55" s="192"/>
      <c r="K55" s="33">
        <f>COUNTIF(I44:I54,"=1")</f>
        <v>0</v>
      </c>
      <c r="L55" s="33">
        <f>COUNTIF(I44:I54,"=2")</f>
        <v>0</v>
      </c>
      <c r="M55" s="33">
        <f>COUNTIF(I44:I54,"=3")</f>
        <v>0</v>
      </c>
      <c r="N55" s="102"/>
      <c r="O55" s="102"/>
      <c r="P55" s="102"/>
      <c r="Q55" s="102"/>
      <c r="R55" s="102"/>
      <c r="S55" s="102"/>
      <c r="T55" s="102"/>
    </row>
    <row r="56" spans="1:20" s="33" customFormat="1" ht="89.25" customHeight="1">
      <c r="A56" s="72" t="s">
        <v>10</v>
      </c>
      <c r="B56" s="45"/>
      <c r="C56" s="28" t="s">
        <v>51</v>
      </c>
      <c r="D56" s="28" t="s">
        <v>158</v>
      </c>
      <c r="E56" s="28" t="s">
        <v>332</v>
      </c>
      <c r="F56" s="88" t="s">
        <v>280</v>
      </c>
      <c r="G56" s="133"/>
      <c r="H56" s="62" t="s">
        <v>198</v>
      </c>
      <c r="I56" s="143"/>
      <c r="J56" s="176"/>
      <c r="N56" s="102"/>
      <c r="O56" s="102"/>
      <c r="P56" s="102"/>
      <c r="Q56" s="102"/>
      <c r="R56" s="102"/>
      <c r="S56" s="102"/>
      <c r="T56" s="102"/>
    </row>
    <row r="57" spans="1:20" s="33" customFormat="1" ht="209.25" customHeight="1">
      <c r="A57" s="73"/>
      <c r="B57" s="47"/>
      <c r="C57" s="5" t="s">
        <v>52</v>
      </c>
      <c r="D57" s="5" t="s">
        <v>200</v>
      </c>
      <c r="E57" s="5" t="s">
        <v>281</v>
      </c>
      <c r="F57" s="5" t="s">
        <v>201</v>
      </c>
      <c r="G57" s="128"/>
      <c r="H57" s="5" t="s">
        <v>236</v>
      </c>
      <c r="I57" s="107"/>
      <c r="J57" s="177"/>
      <c r="N57" s="102"/>
      <c r="O57" s="102"/>
      <c r="P57" s="102"/>
      <c r="Q57" s="102"/>
      <c r="R57" s="102"/>
      <c r="S57" s="102"/>
      <c r="T57" s="102"/>
    </row>
    <row r="58" spans="1:20" s="33" customFormat="1" ht="83.25" customHeight="1" thickBot="1">
      <c r="A58" s="76"/>
      <c r="B58" s="51"/>
      <c r="C58" s="24" t="s">
        <v>53</v>
      </c>
      <c r="D58" s="24" t="s">
        <v>159</v>
      </c>
      <c r="E58" s="24" t="s">
        <v>282</v>
      </c>
      <c r="F58" s="24" t="s">
        <v>283</v>
      </c>
      <c r="G58" s="109"/>
      <c r="H58" s="24" t="s">
        <v>199</v>
      </c>
      <c r="I58" s="144"/>
      <c r="J58" s="178"/>
      <c r="N58" s="102"/>
      <c r="O58" s="102"/>
      <c r="P58" s="102"/>
      <c r="Q58" s="102"/>
      <c r="R58" s="102"/>
      <c r="S58" s="102"/>
      <c r="T58" s="102"/>
    </row>
    <row r="59" spans="1:20" s="33" customFormat="1" ht="18.75" thickBot="1">
      <c r="A59" s="73"/>
      <c r="B59" s="89" t="s">
        <v>133</v>
      </c>
      <c r="C59" s="90"/>
      <c r="D59" s="90"/>
      <c r="E59" s="90"/>
      <c r="F59" s="90"/>
      <c r="G59" s="134"/>
      <c r="H59" s="91"/>
      <c r="I59" s="226">
        <f>IF(K59&gt;(L59+M59),1,IF(K59=(L59+M59),2,IF(L59&gt;=(K59+M59),2,IF(M59&gt;=(L59+K59),3,IF(M59&gt;=((L59+K59)/2),2,"F")))))</f>
        <v>2</v>
      </c>
      <c r="J59" s="186"/>
      <c r="K59" s="33">
        <f>COUNTIF(I56:I58,"=1")</f>
        <v>0</v>
      </c>
      <c r="L59" s="33">
        <f>COUNTIF(I56:I58,"=2")</f>
        <v>0</v>
      </c>
      <c r="M59" s="33">
        <f>COUNTIF(I56:I58,"=3")</f>
        <v>0</v>
      </c>
      <c r="N59" s="102"/>
      <c r="O59" s="102"/>
      <c r="P59" s="102"/>
      <c r="Q59" s="102"/>
      <c r="R59" s="102"/>
      <c r="S59" s="102"/>
      <c r="T59" s="102"/>
    </row>
    <row r="60" spans="1:20" s="33" customFormat="1" ht="115.5" customHeight="1">
      <c r="A60" s="73"/>
      <c r="B60" s="55" t="s">
        <v>4</v>
      </c>
      <c r="C60" s="11" t="s">
        <v>54</v>
      </c>
      <c r="D60" s="11" t="s">
        <v>142</v>
      </c>
      <c r="E60" s="11" t="s">
        <v>231</v>
      </c>
      <c r="F60" s="11" t="s">
        <v>253</v>
      </c>
      <c r="G60" s="114"/>
      <c r="H60" s="11" t="s">
        <v>95</v>
      </c>
      <c r="I60" s="195"/>
      <c r="J60" s="180"/>
      <c r="N60" s="102"/>
      <c r="O60" s="102"/>
      <c r="P60" s="102"/>
      <c r="Q60" s="102"/>
      <c r="R60" s="102"/>
      <c r="S60" s="102"/>
      <c r="T60" s="102"/>
    </row>
    <row r="61" spans="1:20" s="33" customFormat="1" ht="254.25" customHeight="1">
      <c r="A61" s="73"/>
      <c r="B61" s="55" t="s">
        <v>101</v>
      </c>
      <c r="C61" s="11" t="s">
        <v>55</v>
      </c>
      <c r="D61" s="11" t="s">
        <v>143</v>
      </c>
      <c r="E61" s="11" t="s">
        <v>100</v>
      </c>
      <c r="F61" s="11" t="s">
        <v>195</v>
      </c>
      <c r="G61" s="114"/>
      <c r="H61" s="11" t="s">
        <v>284</v>
      </c>
      <c r="I61" s="195"/>
      <c r="J61" s="180"/>
      <c r="N61" s="102"/>
      <c r="O61" s="102"/>
      <c r="P61" s="102"/>
      <c r="Q61" s="102"/>
      <c r="R61" s="102"/>
      <c r="S61" s="102"/>
      <c r="T61" s="102"/>
    </row>
    <row r="62" spans="1:20" s="33" customFormat="1" ht="90">
      <c r="A62" s="76"/>
      <c r="B62" s="55" t="s">
        <v>4</v>
      </c>
      <c r="C62" s="11" t="s">
        <v>56</v>
      </c>
      <c r="D62" s="11" t="s">
        <v>208</v>
      </c>
      <c r="E62" s="11" t="s">
        <v>96</v>
      </c>
      <c r="F62" s="11" t="s">
        <v>253</v>
      </c>
      <c r="G62" s="114"/>
      <c r="H62" s="11" t="s">
        <v>95</v>
      </c>
      <c r="I62" s="195"/>
      <c r="J62" s="180"/>
      <c r="N62" s="102"/>
      <c r="O62" s="102"/>
      <c r="P62" s="102"/>
      <c r="Q62" s="102"/>
      <c r="R62" s="102"/>
      <c r="S62" s="102"/>
      <c r="T62" s="102"/>
    </row>
    <row r="63" spans="1:20" s="33" customFormat="1" ht="90">
      <c r="A63" s="76"/>
      <c r="B63" s="55" t="s">
        <v>4</v>
      </c>
      <c r="C63" s="11" t="s">
        <v>102</v>
      </c>
      <c r="D63" s="11" t="s">
        <v>285</v>
      </c>
      <c r="E63" s="11" t="s">
        <v>286</v>
      </c>
      <c r="F63" s="11" t="s">
        <v>253</v>
      </c>
      <c r="G63" s="114"/>
      <c r="H63" s="11" t="s">
        <v>80</v>
      </c>
      <c r="I63" s="195"/>
      <c r="J63" s="180"/>
      <c r="N63" s="102"/>
      <c r="O63" s="102"/>
      <c r="P63" s="102"/>
      <c r="Q63" s="102"/>
      <c r="R63" s="102"/>
      <c r="S63" s="102"/>
      <c r="T63" s="102"/>
    </row>
    <row r="64" spans="1:20" s="33" customFormat="1" ht="71.25" customHeight="1" thickBot="1">
      <c r="A64" s="76"/>
      <c r="B64" s="67" t="s">
        <v>145</v>
      </c>
      <c r="C64" s="11" t="s">
        <v>85</v>
      </c>
      <c r="D64" s="12" t="s">
        <v>144</v>
      </c>
      <c r="E64" s="12" t="s">
        <v>287</v>
      </c>
      <c r="F64" s="12"/>
      <c r="G64" s="131"/>
      <c r="H64" s="12" t="s">
        <v>87</v>
      </c>
      <c r="I64" s="202"/>
      <c r="J64" s="191"/>
      <c r="N64" s="102"/>
      <c r="O64" s="102"/>
      <c r="P64" s="102"/>
      <c r="Q64" s="102"/>
      <c r="R64" s="102"/>
      <c r="S64" s="102"/>
      <c r="T64" s="102"/>
    </row>
    <row r="65" spans="1:20" s="33" customFormat="1" ht="18.75" thickBot="1">
      <c r="A65" s="77"/>
      <c r="B65" s="92" t="s">
        <v>132</v>
      </c>
      <c r="C65" s="93"/>
      <c r="D65" s="93"/>
      <c r="E65" s="93"/>
      <c r="F65" s="93"/>
      <c r="G65" s="135"/>
      <c r="H65" s="94"/>
      <c r="I65" s="227">
        <f>IF(K65&gt;(L65+M65),1,IF(K65=(L65+M65),2,IF(L65&gt;=(K65+M65),2,IF(M65&gt;=(L65+K65),3,IF(M65&gt;=((L65+K65)/2),3,IF(L65&gt;=((M65+K65)/2),2,IF(K65&gt;=((L65+M65)/2),1,"F")))))))</f>
        <v>2</v>
      </c>
      <c r="J65" s="185"/>
      <c r="K65" s="33">
        <f>COUNTIF(I60:I64,"=1")</f>
        <v>0</v>
      </c>
      <c r="L65" s="33">
        <f>COUNTIF(I60:I64,"=2")</f>
        <v>0</v>
      </c>
      <c r="M65" s="33">
        <f>COUNTIF(I60:I64,"=3")</f>
        <v>0</v>
      </c>
      <c r="N65" s="102"/>
      <c r="O65" s="102"/>
      <c r="P65" s="102"/>
      <c r="Q65" s="102"/>
      <c r="R65" s="102"/>
      <c r="S65" s="102"/>
      <c r="T65" s="102"/>
    </row>
    <row r="66" spans="1:20" s="33" customFormat="1" ht="108">
      <c r="A66" s="44" t="s">
        <v>11</v>
      </c>
      <c r="B66" s="95"/>
      <c r="C66" s="88" t="s">
        <v>57</v>
      </c>
      <c r="D66" s="88" t="s">
        <v>160</v>
      </c>
      <c r="E66" s="88" t="s">
        <v>321</v>
      </c>
      <c r="F66" s="88" t="s">
        <v>193</v>
      </c>
      <c r="G66" s="136"/>
      <c r="H66" s="88" t="s">
        <v>197</v>
      </c>
      <c r="I66" s="197"/>
      <c r="J66" s="183"/>
      <c r="N66" s="102"/>
      <c r="O66" s="102"/>
      <c r="P66" s="102"/>
      <c r="Q66" s="102"/>
      <c r="R66" s="102"/>
      <c r="S66" s="102"/>
      <c r="T66" s="102"/>
    </row>
    <row r="67" spans="1:20" s="33" customFormat="1" ht="108.75" thickBot="1">
      <c r="A67" s="59"/>
      <c r="B67" s="51"/>
      <c r="C67" s="24" t="s">
        <v>58</v>
      </c>
      <c r="D67" s="24" t="s">
        <v>206</v>
      </c>
      <c r="E67" s="24" t="s">
        <v>288</v>
      </c>
      <c r="F67" s="24" t="s">
        <v>193</v>
      </c>
      <c r="G67" s="109"/>
      <c r="H67" s="24" t="s">
        <v>207</v>
      </c>
      <c r="I67" s="144"/>
      <c r="J67" s="178"/>
      <c r="N67" s="102"/>
      <c r="O67" s="102"/>
      <c r="P67" s="102"/>
      <c r="Q67" s="102"/>
      <c r="R67" s="102"/>
      <c r="S67" s="102"/>
      <c r="T67" s="102"/>
    </row>
    <row r="68" spans="1:20" s="33" customFormat="1" ht="18.75" thickBot="1">
      <c r="A68" s="76"/>
      <c r="B68" s="89" t="s">
        <v>289</v>
      </c>
      <c r="C68" s="90"/>
      <c r="D68" s="90"/>
      <c r="E68" s="90"/>
      <c r="F68" s="90"/>
      <c r="G68" s="137"/>
      <c r="H68" s="91"/>
      <c r="I68" s="226">
        <f>IF(K68&gt;(L68+M68),1,IF(K68=(L68+M68),2,IF(L68&gt;=(K68+M68),2,IF(M68&gt;=(L68+K68),3,"F"))))</f>
        <v>2</v>
      </c>
      <c r="J68" s="186"/>
      <c r="K68" s="33">
        <f>SUMIF(I66:I67,"=1")</f>
        <v>0</v>
      </c>
      <c r="L68" s="33">
        <f>SUMIF(I66:I67,"=2")</f>
        <v>0</v>
      </c>
      <c r="M68" s="33">
        <f>SUMIF(I66:I67,"=3")</f>
        <v>0</v>
      </c>
      <c r="N68" s="102"/>
      <c r="O68" s="102"/>
      <c r="P68" s="102"/>
      <c r="Q68" s="102"/>
      <c r="R68" s="102"/>
      <c r="S68" s="102"/>
      <c r="T68" s="102"/>
    </row>
    <row r="69" spans="1:20" s="33" customFormat="1" ht="132.75" customHeight="1">
      <c r="A69" s="46"/>
      <c r="B69" s="54" t="s">
        <v>4</v>
      </c>
      <c r="C69" s="25" t="s">
        <v>59</v>
      </c>
      <c r="D69" s="93" t="s">
        <v>213</v>
      </c>
      <c r="E69" s="96" t="s">
        <v>211</v>
      </c>
      <c r="F69" s="25" t="s">
        <v>290</v>
      </c>
      <c r="G69" s="138"/>
      <c r="H69" s="25" t="s">
        <v>80</v>
      </c>
      <c r="I69" s="194"/>
      <c r="J69" s="179"/>
      <c r="N69" s="102"/>
      <c r="O69" s="102"/>
      <c r="P69" s="102"/>
      <c r="Q69" s="102"/>
      <c r="R69" s="102"/>
      <c r="S69" s="102"/>
      <c r="T69" s="102"/>
    </row>
    <row r="70" spans="1:20" s="33" customFormat="1" ht="108">
      <c r="A70" s="46"/>
      <c r="B70" s="55" t="s">
        <v>2</v>
      </c>
      <c r="C70" s="11" t="s">
        <v>60</v>
      </c>
      <c r="D70" s="11" t="s">
        <v>212</v>
      </c>
      <c r="E70" s="11" t="s">
        <v>291</v>
      </c>
      <c r="F70" s="11" t="s">
        <v>292</v>
      </c>
      <c r="G70" s="120"/>
      <c r="H70" s="65" t="s">
        <v>87</v>
      </c>
      <c r="I70" s="198"/>
      <c r="J70" s="180"/>
      <c r="N70" s="102"/>
      <c r="O70" s="102"/>
      <c r="P70" s="102"/>
      <c r="Q70" s="102"/>
      <c r="R70" s="102"/>
      <c r="S70" s="102"/>
      <c r="T70" s="102"/>
    </row>
    <row r="71" spans="1:20" s="33" customFormat="1" ht="162" customHeight="1">
      <c r="A71" s="46"/>
      <c r="B71" s="55" t="s">
        <v>104</v>
      </c>
      <c r="C71" s="11" t="s">
        <v>61</v>
      </c>
      <c r="D71" s="12" t="s">
        <v>103</v>
      </c>
      <c r="E71" s="12" t="s">
        <v>32</v>
      </c>
      <c r="F71" s="11" t="s">
        <v>293</v>
      </c>
      <c r="G71" s="121"/>
      <c r="H71" s="65" t="s">
        <v>94</v>
      </c>
      <c r="I71" s="195"/>
      <c r="J71" s="191"/>
      <c r="N71" s="102"/>
      <c r="O71" s="102"/>
      <c r="P71" s="102"/>
      <c r="Q71" s="102"/>
      <c r="R71" s="102"/>
      <c r="S71" s="102"/>
      <c r="T71" s="102"/>
    </row>
    <row r="72" spans="1:20" s="33" customFormat="1" ht="90.75" customHeight="1" thickBot="1">
      <c r="A72" s="49"/>
      <c r="B72" s="97" t="s">
        <v>4</v>
      </c>
      <c r="C72" s="26" t="s">
        <v>62</v>
      </c>
      <c r="D72" s="26" t="s">
        <v>234</v>
      </c>
      <c r="E72" s="26" t="s">
        <v>33</v>
      </c>
      <c r="F72" s="26" t="s">
        <v>294</v>
      </c>
      <c r="G72" s="139"/>
      <c r="H72" s="27" t="s">
        <v>94</v>
      </c>
      <c r="I72" s="199"/>
      <c r="J72" s="181"/>
      <c r="N72" s="102"/>
      <c r="O72" s="102"/>
      <c r="P72" s="102"/>
      <c r="Q72" s="102"/>
      <c r="R72" s="102"/>
      <c r="S72" s="102"/>
      <c r="T72" s="102"/>
    </row>
    <row r="73" spans="1:20" s="33" customFormat="1" ht="18.75" thickBot="1">
      <c r="A73" s="86"/>
      <c r="B73" s="98" t="s">
        <v>295</v>
      </c>
      <c r="C73" s="58"/>
      <c r="D73" s="58"/>
      <c r="E73" s="58"/>
      <c r="F73" s="58"/>
      <c r="G73" s="116"/>
      <c r="H73" s="99"/>
      <c r="I73" s="228">
        <f>IF(K73&gt;(L73+M73),1,IF(K73=(L73+M73),2,IF(L73&gt;=(K73+M73),2,IF(M73&gt;=(L73+K73),3,"F"))))</f>
        <v>2</v>
      </c>
      <c r="J73" s="192"/>
      <c r="K73" s="33">
        <f>COUNTIF(I69:I72,"=1")</f>
        <v>0</v>
      </c>
      <c r="L73" s="33">
        <f>COUNTIF(I69:I72,"=2")</f>
        <v>0</v>
      </c>
      <c r="M73" s="33">
        <f>COUNTIF(I69:I72,"=3")</f>
        <v>0</v>
      </c>
      <c r="N73" s="102"/>
      <c r="O73" s="102"/>
      <c r="P73" s="102"/>
      <c r="Q73" s="102"/>
      <c r="R73" s="102"/>
      <c r="S73" s="102"/>
      <c r="T73" s="102"/>
    </row>
    <row r="74" spans="1:20" s="33" customFormat="1" ht="90.75" thickBot="1">
      <c r="A74" s="72" t="s">
        <v>12</v>
      </c>
      <c r="B74" s="100"/>
      <c r="C74" s="43" t="s">
        <v>63</v>
      </c>
      <c r="D74" s="43" t="s">
        <v>161</v>
      </c>
      <c r="E74" s="43" t="s">
        <v>84</v>
      </c>
      <c r="F74" s="43" t="s">
        <v>193</v>
      </c>
      <c r="G74" s="117"/>
      <c r="H74" s="62" t="s">
        <v>196</v>
      </c>
      <c r="I74" s="203"/>
      <c r="J74" s="193"/>
      <c r="N74" s="102"/>
      <c r="O74" s="102"/>
      <c r="P74" s="102"/>
      <c r="Q74" s="102"/>
      <c r="R74" s="102"/>
      <c r="S74" s="102"/>
      <c r="T74" s="102"/>
    </row>
    <row r="75" spans="1:20" s="33" customFormat="1" ht="18.75" thickBot="1">
      <c r="A75" s="76"/>
      <c r="B75" s="101" t="s">
        <v>296</v>
      </c>
      <c r="C75" s="90"/>
      <c r="D75" s="90"/>
      <c r="E75" s="90"/>
      <c r="F75" s="90"/>
      <c r="G75" s="137"/>
      <c r="H75" s="91"/>
      <c r="I75" s="226">
        <f>I74</f>
        <v>0</v>
      </c>
      <c r="J75" s="186"/>
      <c r="N75" s="102"/>
      <c r="O75" s="102"/>
      <c r="P75" s="102"/>
      <c r="Q75" s="102"/>
      <c r="R75" s="102"/>
      <c r="S75" s="102"/>
      <c r="T75" s="102"/>
    </row>
    <row r="76" spans="1:20" s="33" customFormat="1" ht="108">
      <c r="A76" s="76"/>
      <c r="B76" s="83" t="s">
        <v>2</v>
      </c>
      <c r="C76" s="65" t="s">
        <v>64</v>
      </c>
      <c r="D76" s="65" t="s">
        <v>214</v>
      </c>
      <c r="E76" s="65" t="s">
        <v>297</v>
      </c>
      <c r="F76" s="65" t="s">
        <v>292</v>
      </c>
      <c r="G76" s="119"/>
      <c r="H76" s="65" t="s">
        <v>87</v>
      </c>
      <c r="I76" s="198"/>
      <c r="J76" s="184"/>
      <c r="N76" s="102"/>
      <c r="O76" s="102"/>
      <c r="P76" s="102"/>
      <c r="Q76" s="102"/>
      <c r="R76" s="102"/>
      <c r="S76" s="102"/>
      <c r="T76" s="102"/>
    </row>
    <row r="77" spans="1:20" s="33" customFormat="1" ht="126.75" thickBot="1">
      <c r="A77" s="76"/>
      <c r="B77" s="85" t="s">
        <v>2</v>
      </c>
      <c r="C77" s="12" t="s">
        <v>65</v>
      </c>
      <c r="D77" s="68" t="s">
        <v>215</v>
      </c>
      <c r="E77" s="65" t="s">
        <v>224</v>
      </c>
      <c r="F77" s="65" t="s">
        <v>298</v>
      </c>
      <c r="G77" s="140"/>
      <c r="H77" s="65" t="s">
        <v>80</v>
      </c>
      <c r="I77" s="204"/>
      <c r="J77" s="191"/>
      <c r="N77" s="102"/>
      <c r="O77" s="102"/>
      <c r="P77" s="102"/>
      <c r="Q77" s="102"/>
      <c r="R77" s="102"/>
      <c r="S77" s="102"/>
      <c r="T77" s="102"/>
    </row>
    <row r="78" spans="1:20" s="33" customFormat="1" ht="18.75" thickBot="1">
      <c r="A78" s="86"/>
      <c r="B78" s="98" t="s">
        <v>232</v>
      </c>
      <c r="C78" s="58"/>
      <c r="D78" s="58"/>
      <c r="E78" s="58"/>
      <c r="F78" s="58"/>
      <c r="G78" s="116"/>
      <c r="H78" s="99"/>
      <c r="I78" s="228">
        <f>IF(K78&gt;(L78+M78),1,IF(K78=(L78+M78),2,IF(L78&gt;=(K78+M78),2,IF(M78&gt;=(L78+K78),3,"F"))))</f>
        <v>2</v>
      </c>
      <c r="J78" s="192"/>
      <c r="K78" s="33">
        <f>SUMIF(I76:I77,"=1")</f>
        <v>0</v>
      </c>
      <c r="L78" s="33">
        <f>SUMIF(I76:I77,"=2")</f>
        <v>0</v>
      </c>
      <c r="M78" s="33">
        <f>SUMIF(I76:I77,"=3")</f>
        <v>0</v>
      </c>
      <c r="N78" s="102"/>
      <c r="O78" s="102"/>
      <c r="P78" s="102"/>
      <c r="Q78" s="102"/>
      <c r="R78" s="102"/>
      <c r="S78" s="102"/>
      <c r="T78" s="102"/>
    </row>
    <row r="79" spans="1:20">
      <c r="A79" s="6"/>
      <c r="B79" s="6"/>
      <c r="C79" s="7"/>
      <c r="D79" s="6"/>
      <c r="E79" s="8"/>
      <c r="F79" s="6"/>
      <c r="G79" s="141"/>
      <c r="H79" s="6"/>
      <c r="I79" s="141"/>
      <c r="J79" s="141"/>
    </row>
    <row r="80" spans="1:20">
      <c r="A80" s="6"/>
      <c r="B80" s="6"/>
      <c r="C80" s="7"/>
      <c r="D80" s="6"/>
      <c r="E80" s="8"/>
      <c r="F80" s="6"/>
      <c r="G80" s="141"/>
      <c r="H80" s="6"/>
      <c r="I80" s="141"/>
      <c r="J80" s="141"/>
    </row>
  </sheetData>
  <sheetProtection sheet="1" objects="1" scenarios="1"/>
  <autoFilter ref="A3:J78"/>
  <customSheetViews>
    <customSheetView guid="{7681F02F-95B1-4B4B-BEE7-DAE15874D039}" scale="80" fitToPage="1" showAutoFilter="1" hiddenColumns="1">
      <pane ySplit="3" topLeftCell="A72" activePane="bottomLeft" state="frozen"/>
      <selection pane="bottomLeft" activeCell="F72" sqref="F72"/>
      <pageMargins left="0.70866141732283472" right="0.70866141732283472" top="0.74803149606299213" bottom="0.74803149606299213" header="0.31496062992125984" footer="0.31496062992125984"/>
      <pageSetup paperSize="9" scale="83" fitToWidth="2" fitToHeight="0" orientation="landscape" r:id="rId1"/>
      <autoFilter ref="A3:J78"/>
    </customSheetView>
  </customSheetViews>
  <conditionalFormatting sqref="I25 I64 I19:I22 I15 I45:I48 I40:I42 I27:I29 I4:I5 I66:I67 I74:I78">
    <cfRule type="colorScale" priority="68">
      <colorScale>
        <cfvo type="num" val="1"/>
        <cfvo type="num" val="2"/>
        <cfvo type="num" val="3"/>
        <color rgb="FF00B050"/>
        <color rgb="FFFFEB84"/>
        <color rgb="FFCF7573"/>
      </colorScale>
    </cfRule>
  </conditionalFormatting>
  <conditionalFormatting sqref="I11:I13 I31 I36 I38:I39 I50:I54 I60:I63 I58 I70:I72">
    <cfRule type="colorScale" priority="50">
      <colorScale>
        <cfvo type="num" val="1"/>
        <cfvo type="num" val="2"/>
        <cfvo type="num" val="3"/>
        <color rgb="FF00B050"/>
        <color rgb="FFFFEB84"/>
        <color rgb="FFCF7573"/>
      </colorScale>
    </cfRule>
  </conditionalFormatting>
  <conditionalFormatting sqref="I6:I7">
    <cfRule type="colorScale" priority="44">
      <colorScale>
        <cfvo type="num" val="1"/>
        <cfvo type="num" val="2"/>
        <cfvo type="num" val="3"/>
        <color rgb="FF00B050"/>
        <color rgb="FFFFEB84"/>
        <color rgb="FFCF7573"/>
      </colorScale>
    </cfRule>
  </conditionalFormatting>
  <conditionalFormatting sqref="I14">
    <cfRule type="colorScale" priority="42">
      <colorScale>
        <cfvo type="num" val="1"/>
        <cfvo type="num" val="2"/>
        <cfvo type="num" val="3"/>
        <color rgb="FF00B050"/>
        <color rgb="FFFFEB84"/>
        <color rgb="FFCF7573"/>
      </colorScale>
    </cfRule>
  </conditionalFormatting>
  <conditionalFormatting sqref="I16:I17">
    <cfRule type="colorScale" priority="38">
      <colorScale>
        <cfvo type="num" val="1"/>
        <cfvo type="num" val="2"/>
        <cfvo type="num" val="3"/>
        <color rgb="FF00B050"/>
        <color rgb="FFFFEB84"/>
        <color rgb="FFCF7573"/>
      </colorScale>
    </cfRule>
  </conditionalFormatting>
  <conditionalFormatting sqref="I49">
    <cfRule type="colorScale" priority="36">
      <colorScale>
        <cfvo type="num" val="1"/>
        <cfvo type="num" val="2"/>
        <cfvo type="num" val="3"/>
        <color rgb="FF00B050"/>
        <color rgb="FFFFEB84"/>
        <color rgb="FFCF7573"/>
      </colorScale>
    </cfRule>
  </conditionalFormatting>
  <conditionalFormatting sqref="I69">
    <cfRule type="colorScale" priority="32">
      <colorScale>
        <cfvo type="num" val="1"/>
        <cfvo type="num" val="2"/>
        <cfvo type="num" val="3"/>
        <color rgb="FF00B050"/>
        <color rgb="FFFFEB84"/>
        <color rgb="FFCF7573"/>
      </colorScale>
    </cfRule>
  </conditionalFormatting>
  <conditionalFormatting sqref="I8:I9">
    <cfRule type="colorScale" priority="47">
      <colorScale>
        <cfvo type="num" val="1"/>
        <cfvo type="num" val="2"/>
        <cfvo type="num" val="3"/>
        <color rgb="FF00B050"/>
        <color rgb="FFFFEB84"/>
        <color rgb="FFCF7573"/>
      </colorScale>
    </cfRule>
  </conditionalFormatting>
  <conditionalFormatting sqref="I8:I9">
    <cfRule type="colorScale" priority="48">
      <colorScale>
        <cfvo type="min"/>
        <cfvo type="percentile" val="50"/>
        <cfvo type="max"/>
        <color rgb="FFF8696B"/>
        <color rgb="FFFFEB84"/>
        <color rgb="FF63BE7B"/>
      </colorScale>
    </cfRule>
  </conditionalFormatting>
  <conditionalFormatting sqref="I14">
    <cfRule type="colorScale" priority="43">
      <colorScale>
        <cfvo type="min"/>
        <cfvo type="percentile" val="50"/>
        <cfvo type="max"/>
        <color rgb="FFF8696B"/>
        <color rgb="FFFFEB84"/>
        <color rgb="FF63BE7B"/>
      </colorScale>
    </cfRule>
  </conditionalFormatting>
  <conditionalFormatting sqref="I16:I17">
    <cfRule type="colorScale" priority="39">
      <colorScale>
        <cfvo type="min"/>
        <cfvo type="percentile" val="50"/>
        <cfvo type="max"/>
        <color rgb="FFF8696B"/>
        <color rgb="FFFFEB84"/>
        <color rgb="FF63BE7B"/>
      </colorScale>
    </cfRule>
  </conditionalFormatting>
  <conditionalFormatting sqref="I6:I7">
    <cfRule type="colorScale" priority="51">
      <colorScale>
        <cfvo type="min"/>
        <cfvo type="percentile" val="50"/>
        <cfvo type="max"/>
        <color rgb="FFF8696B"/>
        <color rgb="FFFFEB84"/>
        <color rgb="FF63BE7B"/>
      </colorScale>
    </cfRule>
  </conditionalFormatting>
  <conditionalFormatting sqref="I31 I36">
    <cfRule type="colorScale" priority="52">
      <colorScale>
        <cfvo type="min"/>
        <cfvo type="percentile" val="50"/>
        <cfvo type="max"/>
        <color rgb="FFF8696B"/>
        <color rgb="FFFFEB84"/>
        <color rgb="FF63BE7B"/>
      </colorScale>
    </cfRule>
  </conditionalFormatting>
  <conditionalFormatting sqref="I50:I54 I45:I48 I38:I42">
    <cfRule type="colorScale" priority="53">
      <colorScale>
        <cfvo type="min"/>
        <cfvo type="percentile" val="50"/>
        <cfvo type="max"/>
        <color rgb="FFF8696B"/>
        <color rgb="FFFFEB84"/>
        <color rgb="FF63BE7B"/>
      </colorScale>
    </cfRule>
  </conditionalFormatting>
  <conditionalFormatting sqref="I49">
    <cfRule type="colorScale" priority="37">
      <colorScale>
        <cfvo type="min"/>
        <cfvo type="percentile" val="50"/>
        <cfvo type="max"/>
        <color rgb="FFF8696B"/>
        <color rgb="FFFFEB84"/>
        <color rgb="FF63BE7B"/>
      </colorScale>
    </cfRule>
  </conditionalFormatting>
  <conditionalFormatting sqref="I60:I61 I58">
    <cfRule type="colorScale" priority="55">
      <colorScale>
        <cfvo type="min"/>
        <cfvo type="percentile" val="50"/>
        <cfvo type="max"/>
        <color rgb="FFF8696B"/>
        <color rgb="FFFFEB84"/>
        <color rgb="FF63BE7B"/>
      </colorScale>
    </cfRule>
  </conditionalFormatting>
  <conditionalFormatting sqref="I69">
    <cfRule type="colorScale" priority="33">
      <colorScale>
        <cfvo type="min"/>
        <cfvo type="percentile" val="50"/>
        <cfvo type="max"/>
        <color rgb="FFF8696B"/>
        <color rgb="FFFFEB84"/>
        <color rgb="FF63BE7B"/>
      </colorScale>
    </cfRule>
  </conditionalFormatting>
  <conditionalFormatting sqref="I70:I72 I66:I67">
    <cfRule type="colorScale" priority="58">
      <colorScale>
        <cfvo type="min"/>
        <cfvo type="percentile" val="50"/>
        <cfvo type="max"/>
        <color rgb="FFF8696B"/>
        <color rgb="FFFFEB84"/>
        <color rgb="FF63BE7B"/>
      </colorScale>
    </cfRule>
  </conditionalFormatting>
  <conditionalFormatting sqref="I24">
    <cfRule type="colorScale" priority="30">
      <colorScale>
        <cfvo type="num" val="1"/>
        <cfvo type="num" val="2"/>
        <cfvo type="num" val="3"/>
        <color rgb="FF00B050"/>
        <color rgb="FFFFEB84"/>
        <color rgb="FFCF7573"/>
      </colorScale>
    </cfRule>
  </conditionalFormatting>
  <conditionalFormatting sqref="I24">
    <cfRule type="colorScale" priority="31">
      <colorScale>
        <cfvo type="min"/>
        <cfvo type="percentile" val="50"/>
        <cfvo type="max"/>
        <color rgb="FFF8696B"/>
        <color rgb="FFFFEB84"/>
        <color rgb="FF63BE7B"/>
      </colorScale>
    </cfRule>
  </conditionalFormatting>
  <conditionalFormatting sqref="I21:I22 I11:I13">
    <cfRule type="colorScale" priority="98">
      <colorScale>
        <cfvo type="min"/>
        <cfvo type="percentile" val="50"/>
        <cfvo type="max"/>
        <color rgb="FFF8696B"/>
        <color rgb="FFFFEB84"/>
        <color rgb="FF63BE7B"/>
      </colorScale>
    </cfRule>
  </conditionalFormatting>
  <conditionalFormatting sqref="I62:I64 I25 I19:I20 I15 I27:I29">
    <cfRule type="colorScale" priority="101">
      <colorScale>
        <cfvo type="min"/>
        <cfvo type="percentile" val="50"/>
        <cfvo type="max"/>
        <color rgb="FFF8696B"/>
        <color rgb="FFFFEB84"/>
        <color rgb="FF63BE7B"/>
      </colorScale>
    </cfRule>
  </conditionalFormatting>
  <conditionalFormatting sqref="I73">
    <cfRule type="colorScale" priority="28">
      <colorScale>
        <cfvo type="num" val="1"/>
        <cfvo type="num" val="2"/>
        <cfvo type="num" val="3"/>
        <color rgb="FF00B050"/>
        <color rgb="FFFFEB84"/>
        <color rgb="FFCF7573"/>
      </colorScale>
    </cfRule>
  </conditionalFormatting>
  <conditionalFormatting sqref="I73">
    <cfRule type="colorScale" priority="29">
      <colorScale>
        <cfvo type="min"/>
        <cfvo type="percentile" val="50"/>
        <cfvo type="max"/>
        <color rgb="FFF8696B"/>
        <color rgb="FFFFEB84"/>
        <color rgb="FF63BE7B"/>
      </colorScale>
    </cfRule>
  </conditionalFormatting>
  <conditionalFormatting sqref="I68">
    <cfRule type="colorScale" priority="26">
      <colorScale>
        <cfvo type="num" val="1"/>
        <cfvo type="num" val="2"/>
        <cfvo type="num" val="3"/>
        <color rgb="FF00B050"/>
        <color rgb="FFFFEB84"/>
        <color rgb="FFCF7573"/>
      </colorScale>
    </cfRule>
  </conditionalFormatting>
  <conditionalFormatting sqref="I68">
    <cfRule type="colorScale" priority="27">
      <colorScale>
        <cfvo type="min"/>
        <cfvo type="percentile" val="50"/>
        <cfvo type="max"/>
        <color rgb="FFF8696B"/>
        <color rgb="FFFFEB84"/>
        <color rgb="FF63BE7B"/>
      </colorScale>
    </cfRule>
  </conditionalFormatting>
  <conditionalFormatting sqref="I65">
    <cfRule type="colorScale" priority="24">
      <colorScale>
        <cfvo type="num" val="1"/>
        <cfvo type="num" val="2"/>
        <cfvo type="num" val="3"/>
        <color rgb="FF00B050"/>
        <color rgb="FFFFEB84"/>
        <color rgb="FFCF7573"/>
      </colorScale>
    </cfRule>
  </conditionalFormatting>
  <conditionalFormatting sqref="I65">
    <cfRule type="colorScale" priority="25">
      <colorScale>
        <cfvo type="min"/>
        <cfvo type="percentile" val="50"/>
        <cfvo type="max"/>
        <color rgb="FFF8696B"/>
        <color rgb="FFFFEB84"/>
        <color rgb="FF63BE7B"/>
      </colorScale>
    </cfRule>
  </conditionalFormatting>
  <conditionalFormatting sqref="I59">
    <cfRule type="colorScale" priority="22">
      <colorScale>
        <cfvo type="num" val="1"/>
        <cfvo type="num" val="2"/>
        <cfvo type="num" val="3"/>
        <color rgb="FF00B050"/>
        <color rgb="FFFFEB84"/>
        <color rgb="FFCF7573"/>
      </colorScale>
    </cfRule>
  </conditionalFormatting>
  <conditionalFormatting sqref="I59">
    <cfRule type="colorScale" priority="23">
      <colorScale>
        <cfvo type="min"/>
        <cfvo type="percentile" val="50"/>
        <cfvo type="max"/>
        <color rgb="FFF8696B"/>
        <color rgb="FFFFEB84"/>
        <color rgb="FF63BE7B"/>
      </colorScale>
    </cfRule>
  </conditionalFormatting>
  <conditionalFormatting sqref="I55">
    <cfRule type="colorScale" priority="20">
      <colorScale>
        <cfvo type="num" val="1"/>
        <cfvo type="num" val="2"/>
        <cfvo type="num" val="3"/>
        <color rgb="FF00B050"/>
        <color rgb="FFFFEB84"/>
        <color rgb="FFCF7573"/>
      </colorScale>
    </cfRule>
  </conditionalFormatting>
  <conditionalFormatting sqref="I55">
    <cfRule type="colorScale" priority="21">
      <colorScale>
        <cfvo type="min"/>
        <cfvo type="percentile" val="50"/>
        <cfvo type="max"/>
        <color rgb="FFF8696B"/>
        <color rgb="FFFFEB84"/>
        <color rgb="FF63BE7B"/>
      </colorScale>
    </cfRule>
  </conditionalFormatting>
  <conditionalFormatting sqref="I43">
    <cfRule type="colorScale" priority="18">
      <colorScale>
        <cfvo type="num" val="1"/>
        <cfvo type="num" val="2"/>
        <cfvo type="num" val="3"/>
        <color rgb="FF00B050"/>
        <color rgb="FFFFEB84"/>
        <color rgb="FFCF7573"/>
      </colorScale>
    </cfRule>
  </conditionalFormatting>
  <conditionalFormatting sqref="I43">
    <cfRule type="colorScale" priority="19">
      <colorScale>
        <cfvo type="min"/>
        <cfvo type="percentile" val="50"/>
        <cfvo type="max"/>
        <color rgb="FFF8696B"/>
        <color rgb="FFFFEB84"/>
        <color rgb="FF63BE7B"/>
      </colorScale>
    </cfRule>
  </conditionalFormatting>
  <conditionalFormatting sqref="I37">
    <cfRule type="colorScale" priority="16">
      <colorScale>
        <cfvo type="num" val="1"/>
        <cfvo type="num" val="2"/>
        <cfvo type="num" val="3"/>
        <color rgb="FF00B050"/>
        <color rgb="FFFFEB84"/>
        <color rgb="FFCF7573"/>
      </colorScale>
    </cfRule>
  </conditionalFormatting>
  <conditionalFormatting sqref="I37">
    <cfRule type="colorScale" priority="17">
      <colorScale>
        <cfvo type="min"/>
        <cfvo type="percentile" val="50"/>
        <cfvo type="max"/>
        <color rgb="FFF8696B"/>
        <color rgb="FFFFEB84"/>
        <color rgb="FF63BE7B"/>
      </colorScale>
    </cfRule>
  </conditionalFormatting>
  <conditionalFormatting sqref="I33">
    <cfRule type="colorScale" priority="14">
      <colorScale>
        <cfvo type="num" val="1"/>
        <cfvo type="num" val="2"/>
        <cfvo type="num" val="3"/>
        <color rgb="FF00B050"/>
        <color rgb="FFFFEB84"/>
        <color rgb="FFCF7573"/>
      </colorScale>
    </cfRule>
  </conditionalFormatting>
  <conditionalFormatting sqref="I33">
    <cfRule type="colorScale" priority="15">
      <colorScale>
        <cfvo type="min"/>
        <cfvo type="percentile" val="50"/>
        <cfvo type="max"/>
        <color rgb="FFF8696B"/>
        <color rgb="FFFFEB84"/>
        <color rgb="FF63BE7B"/>
      </colorScale>
    </cfRule>
  </conditionalFormatting>
  <conditionalFormatting sqref="I30">
    <cfRule type="colorScale" priority="12">
      <colorScale>
        <cfvo type="num" val="1"/>
        <cfvo type="num" val="2"/>
        <cfvo type="num" val="3"/>
        <color rgb="FF00B050"/>
        <color rgb="FFFFEB84"/>
        <color rgb="FFCF7573"/>
      </colorScale>
    </cfRule>
  </conditionalFormatting>
  <conditionalFormatting sqref="I30">
    <cfRule type="colorScale" priority="13">
      <colorScale>
        <cfvo type="min"/>
        <cfvo type="percentile" val="50"/>
        <cfvo type="max"/>
        <color rgb="FFF8696B"/>
        <color rgb="FFFFEB84"/>
        <color rgb="FF63BE7B"/>
      </colorScale>
    </cfRule>
  </conditionalFormatting>
  <conditionalFormatting sqref="I23">
    <cfRule type="colorScale" priority="10">
      <colorScale>
        <cfvo type="num" val="1"/>
        <cfvo type="num" val="2"/>
        <cfvo type="num" val="3"/>
        <color rgb="FF00B050"/>
        <color rgb="FFFFEB84"/>
        <color rgb="FFCF7573"/>
      </colorScale>
    </cfRule>
  </conditionalFormatting>
  <conditionalFormatting sqref="I23">
    <cfRule type="colorScale" priority="11">
      <colorScale>
        <cfvo type="min"/>
        <cfvo type="percentile" val="50"/>
        <cfvo type="max"/>
        <color rgb="FFF8696B"/>
        <color rgb="FFFFEB84"/>
        <color rgb="FF63BE7B"/>
      </colorScale>
    </cfRule>
  </conditionalFormatting>
  <conditionalFormatting sqref="I26">
    <cfRule type="colorScale" priority="8">
      <colorScale>
        <cfvo type="num" val="1"/>
        <cfvo type="num" val="2"/>
        <cfvo type="num" val="3"/>
        <color rgb="FF00B050"/>
        <color rgb="FFFFEB84"/>
        <color rgb="FFCF7573"/>
      </colorScale>
    </cfRule>
  </conditionalFormatting>
  <conditionalFormatting sqref="I26">
    <cfRule type="colorScale" priority="9">
      <colorScale>
        <cfvo type="min"/>
        <cfvo type="percentile" val="50"/>
        <cfvo type="max"/>
        <color rgb="FFF8696B"/>
        <color rgb="FFFFEB84"/>
        <color rgb="FF63BE7B"/>
      </colorScale>
    </cfRule>
  </conditionalFormatting>
  <conditionalFormatting sqref="I18">
    <cfRule type="colorScale" priority="6">
      <colorScale>
        <cfvo type="num" val="1"/>
        <cfvo type="num" val="2"/>
        <cfvo type="num" val="3"/>
        <color rgb="FF00B050"/>
        <color rgb="FFFFEB84"/>
        <color rgb="FFCF7573"/>
      </colorScale>
    </cfRule>
  </conditionalFormatting>
  <conditionalFormatting sqref="I18">
    <cfRule type="colorScale" priority="7">
      <colorScale>
        <cfvo type="min"/>
        <cfvo type="percentile" val="50"/>
        <cfvo type="max"/>
        <color rgb="FFF8696B"/>
        <color rgb="FFFFEB84"/>
        <color rgb="FF63BE7B"/>
      </colorScale>
    </cfRule>
  </conditionalFormatting>
  <conditionalFormatting sqref="I10">
    <cfRule type="colorScale" priority="4">
      <colorScale>
        <cfvo type="num" val="1"/>
        <cfvo type="num" val="2"/>
        <cfvo type="num" val="3"/>
        <color rgb="FF00B050"/>
        <color rgb="FFFFEB84"/>
        <color rgb="FFCF7573"/>
      </colorScale>
    </cfRule>
  </conditionalFormatting>
  <conditionalFormatting sqref="I10">
    <cfRule type="colorScale" priority="5">
      <colorScale>
        <cfvo type="min"/>
        <cfvo type="percentile" val="50"/>
        <cfvo type="max"/>
        <color rgb="FFF8696B"/>
        <color rgb="FFFFEB84"/>
        <color rgb="FF63BE7B"/>
      </colorScale>
    </cfRule>
  </conditionalFormatting>
  <conditionalFormatting sqref="I4:I78">
    <cfRule type="colorScale" priority="1">
      <colorScale>
        <cfvo type="num" val="1"/>
        <cfvo type="num" val="2"/>
        <cfvo type="num" val="3"/>
        <color rgb="FF00B050"/>
        <color rgb="FFFFEB84"/>
        <color rgb="FFF04538"/>
      </colorScale>
    </cfRule>
  </conditionalFormatting>
  <conditionalFormatting sqref="I4:I5">
    <cfRule type="colorScale" priority="121">
      <colorScale>
        <cfvo type="min"/>
        <cfvo type="percentile" val="50"/>
        <cfvo type="max"/>
        <color rgb="FFF8696B"/>
        <color rgb="FFFFEB84"/>
        <color rgb="FF63BE7B"/>
      </colorScale>
    </cfRule>
  </conditionalFormatting>
  <conditionalFormatting sqref="I74:I78">
    <cfRule type="colorScale" priority="129">
      <colorScale>
        <cfvo type="min"/>
        <cfvo type="percentile" val="50"/>
        <cfvo type="max"/>
        <color rgb="FFF8696B"/>
        <color rgb="FFFFEB84"/>
        <color rgb="FF63BE7B"/>
      </colorScale>
    </cfRule>
  </conditionalFormatting>
  <dataValidations count="1">
    <dataValidation type="whole" allowBlank="1" showInputMessage="1" showErrorMessage="1" sqref="I4:I9 I11:I17 I19:I22 I24:I25 I27:I29 I31:I32 I34:I36 I38:I42 I44:I54 I56:I58 I60:I64 I66:I67 I69:I72 I74 I76:I77">
      <formula1>1</formula1>
      <formula2>3</formula2>
    </dataValidation>
  </dataValidations>
  <pageMargins left="0.70866141732283472" right="0.70866141732283472" top="0.74803149606299213" bottom="0.74803149606299213" header="0.31496062992125984" footer="0.31496062992125984"/>
  <pageSetup paperSize="9" scale="46" fitToHeight="0" orientation="landscape" r:id="rId2"/>
  <rowBreaks count="1" manualBreakCount="1">
    <brk id="11" max="9"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zoomScale="90" zoomScaleNormal="90" workbookViewId="0">
      <selection activeCell="B4" sqref="B4:B5"/>
    </sheetView>
  </sheetViews>
  <sheetFormatPr defaultRowHeight="15"/>
  <cols>
    <col min="1" max="1" width="5.42578125" customWidth="1"/>
    <col min="2" max="2" width="11.42578125" customWidth="1"/>
    <col min="3" max="3" width="31.85546875" customWidth="1"/>
    <col min="4" max="4" width="15.5703125" customWidth="1"/>
    <col min="5" max="6" width="25.5703125" customWidth="1"/>
    <col min="7" max="7" width="26.42578125" customWidth="1"/>
    <col min="8" max="8" width="26" customWidth="1"/>
    <col min="9" max="9" width="25.28515625" customWidth="1"/>
    <col min="10" max="11" width="15.5703125" style="10" customWidth="1"/>
  </cols>
  <sheetData>
    <row r="1" spans="1:14" ht="26.25" customHeight="1" thickBot="1"/>
    <row r="2" spans="1:14" ht="41.25" customHeight="1">
      <c r="A2" s="229" t="s">
        <v>322</v>
      </c>
      <c r="B2" s="230"/>
      <c r="C2" s="231"/>
      <c r="D2" s="231"/>
      <c r="E2" s="229" t="s">
        <v>163</v>
      </c>
      <c r="F2" s="230"/>
      <c r="G2" s="231"/>
      <c r="H2" s="231"/>
      <c r="I2" s="232"/>
      <c r="J2" s="210"/>
    </row>
    <row r="3" spans="1:14" s="9" customFormat="1" ht="170.25" customHeight="1" thickBot="1">
      <c r="A3" s="212" t="s">
        <v>114</v>
      </c>
      <c r="B3" s="213" t="s">
        <v>5</v>
      </c>
      <c r="C3" s="214" t="s">
        <v>170</v>
      </c>
      <c r="D3" s="215" t="s">
        <v>115</v>
      </c>
      <c r="E3" s="208" t="s">
        <v>191</v>
      </c>
      <c r="F3" s="209" t="s">
        <v>190</v>
      </c>
      <c r="G3" s="209" t="s">
        <v>299</v>
      </c>
      <c r="H3" s="209" t="s">
        <v>162</v>
      </c>
      <c r="I3" s="211" t="s">
        <v>172</v>
      </c>
      <c r="J3" s="220" t="s">
        <v>337</v>
      </c>
      <c r="K3" s="21"/>
      <c r="L3" s="21"/>
      <c r="M3" s="21"/>
      <c r="N3" s="21"/>
    </row>
    <row r="4" spans="1:14" ht="24.95" customHeight="1">
      <c r="A4" s="205">
        <v>1</v>
      </c>
      <c r="B4" s="217"/>
      <c r="C4" s="206" t="e">
        <f>LOOKUP(B4,'Mapping checklist'!C4:C78,'Mapping checklist'!D4:D78)</f>
        <v>#N/A</v>
      </c>
      <c r="D4" s="206" t="e">
        <f>LOOKUP(B4,'Mapping checklist'!C4:C78,'Mapping checklist'!I4:I78)</f>
        <v>#N/A</v>
      </c>
      <c r="E4" s="217"/>
      <c r="F4" s="217"/>
      <c r="G4" s="217"/>
      <c r="H4" s="217"/>
      <c r="I4" s="217"/>
      <c r="J4" s="207">
        <f>E4*F4*G4*H4*I4</f>
        <v>0</v>
      </c>
    </row>
    <row r="5" spans="1:14" ht="24.95" customHeight="1">
      <c r="A5" s="166">
        <v>2</v>
      </c>
      <c r="B5" s="218"/>
      <c r="C5" s="167" t="e">
        <f>LOOKUP(B5,'Mapping checklist'!C5:C79,'Mapping checklist'!D5:D79)</f>
        <v>#N/A</v>
      </c>
      <c r="D5" s="167" t="e">
        <f>LOOKUP(B5,'Mapping checklist'!C5:C79,'Mapping checklist'!I5:I79)</f>
        <v>#N/A</v>
      </c>
      <c r="E5" s="218"/>
      <c r="F5" s="218"/>
      <c r="G5" s="218"/>
      <c r="H5" s="218"/>
      <c r="I5" s="218"/>
      <c r="J5" s="168">
        <f>E5*F5*G5*H5*I5</f>
        <v>0</v>
      </c>
    </row>
    <row r="6" spans="1:14" ht="24.95" customHeight="1">
      <c r="A6" s="166">
        <v>3</v>
      </c>
      <c r="B6" s="218"/>
      <c r="C6" s="167" t="e">
        <f>LOOKUP(B6,'Mapping checklist'!C6:C80,'Mapping checklist'!D6:D80)</f>
        <v>#N/A</v>
      </c>
      <c r="D6" s="167" t="e">
        <f>LOOKUP(B6,'Mapping checklist'!C6:C80,'Mapping checklist'!I6:I80)</f>
        <v>#N/A</v>
      </c>
      <c r="E6" s="218"/>
      <c r="F6" s="218"/>
      <c r="G6" s="218"/>
      <c r="H6" s="218"/>
      <c r="I6" s="218"/>
      <c r="J6" s="168">
        <f t="shared" ref="J6:J26" si="0">E6*F6*G6*H6*I6</f>
        <v>0</v>
      </c>
    </row>
    <row r="7" spans="1:14" ht="24.95" customHeight="1">
      <c r="A7" s="166">
        <v>4</v>
      </c>
      <c r="B7" s="218"/>
      <c r="C7" s="167" t="e">
        <f>LOOKUP(B7,'Mapping checklist'!C7:C81,'Mapping checklist'!D7:D81)</f>
        <v>#N/A</v>
      </c>
      <c r="D7" s="167" t="e">
        <f>LOOKUP(B7,'Mapping checklist'!C7:C81,'Mapping checklist'!I7:I81)</f>
        <v>#N/A</v>
      </c>
      <c r="E7" s="218"/>
      <c r="F7" s="218"/>
      <c r="G7" s="218"/>
      <c r="H7" s="218"/>
      <c r="I7" s="218"/>
      <c r="J7" s="168">
        <f t="shared" si="0"/>
        <v>0</v>
      </c>
    </row>
    <row r="8" spans="1:14" ht="24.95" customHeight="1">
      <c r="A8" s="166">
        <v>5</v>
      </c>
      <c r="B8" s="218"/>
      <c r="C8" s="167" t="e">
        <f>LOOKUP(B8,'Mapping checklist'!C8:C82,'Mapping checklist'!D8:D82)</f>
        <v>#N/A</v>
      </c>
      <c r="D8" s="167" t="e">
        <f>LOOKUP(B8,'Mapping checklist'!C8:C82,'Mapping checklist'!I8:I82)</f>
        <v>#N/A</v>
      </c>
      <c r="E8" s="218"/>
      <c r="F8" s="218"/>
      <c r="G8" s="218"/>
      <c r="H8" s="218"/>
      <c r="I8" s="218"/>
      <c r="J8" s="168">
        <f t="shared" si="0"/>
        <v>0</v>
      </c>
    </row>
    <row r="9" spans="1:14" ht="24.95" customHeight="1">
      <c r="A9" s="166">
        <v>6</v>
      </c>
      <c r="B9" s="218"/>
      <c r="C9" s="167" t="e">
        <f>LOOKUP(B9,'Mapping checklist'!C9:C83,'Mapping checklist'!D9:D83)</f>
        <v>#N/A</v>
      </c>
      <c r="D9" s="167" t="e">
        <f>LOOKUP(B9,'Mapping checklist'!C9:C83,'Mapping checklist'!I9:I83)</f>
        <v>#N/A</v>
      </c>
      <c r="E9" s="218"/>
      <c r="F9" s="218"/>
      <c r="G9" s="218"/>
      <c r="H9" s="218"/>
      <c r="I9" s="218"/>
      <c r="J9" s="168">
        <f t="shared" si="0"/>
        <v>0</v>
      </c>
    </row>
    <row r="10" spans="1:14" ht="24.95" customHeight="1">
      <c r="A10" s="166">
        <v>7</v>
      </c>
      <c r="B10" s="218"/>
      <c r="C10" s="167" t="e">
        <f>LOOKUP(B10,'Mapping checklist'!C10:C84,'Mapping checklist'!D10:D84)</f>
        <v>#N/A</v>
      </c>
      <c r="D10" s="167" t="e">
        <f>LOOKUP(B10,'Mapping checklist'!C10:C84,'Mapping checklist'!I10:I84)</f>
        <v>#N/A</v>
      </c>
      <c r="E10" s="218"/>
      <c r="F10" s="218"/>
      <c r="G10" s="218"/>
      <c r="H10" s="218"/>
      <c r="I10" s="218"/>
      <c r="J10" s="168">
        <f t="shared" si="0"/>
        <v>0</v>
      </c>
    </row>
    <row r="11" spans="1:14" ht="24.95" customHeight="1">
      <c r="A11" s="166">
        <v>8</v>
      </c>
      <c r="B11" s="218"/>
      <c r="C11" s="167" t="e">
        <f>LOOKUP(B11,'Mapping checklist'!C11:C85,'Mapping checklist'!D11:D85)</f>
        <v>#N/A</v>
      </c>
      <c r="D11" s="167" t="e">
        <f>LOOKUP(B11,'Mapping checklist'!C11:C85,'Mapping checklist'!I11:I85)</f>
        <v>#N/A</v>
      </c>
      <c r="E11" s="218"/>
      <c r="F11" s="218"/>
      <c r="G11" s="218"/>
      <c r="H11" s="218"/>
      <c r="I11" s="218"/>
      <c r="J11" s="168">
        <f t="shared" si="0"/>
        <v>0</v>
      </c>
    </row>
    <row r="12" spans="1:14" ht="24.95" customHeight="1">
      <c r="A12" s="166">
        <v>9</v>
      </c>
      <c r="B12" s="218"/>
      <c r="C12" s="167" t="e">
        <f>LOOKUP(B12,'Mapping checklist'!C12:C86,'Mapping checklist'!D12:D86)</f>
        <v>#N/A</v>
      </c>
      <c r="D12" s="167" t="e">
        <f>LOOKUP(B12,'Mapping checklist'!C12:C86,'Mapping checklist'!I12:I86)</f>
        <v>#N/A</v>
      </c>
      <c r="E12" s="218"/>
      <c r="F12" s="218"/>
      <c r="G12" s="218"/>
      <c r="H12" s="218"/>
      <c r="I12" s="218"/>
      <c r="J12" s="168">
        <f t="shared" si="0"/>
        <v>0</v>
      </c>
    </row>
    <row r="13" spans="1:14" ht="24.95" customHeight="1">
      <c r="A13" s="166">
        <v>10</v>
      </c>
      <c r="B13" s="218"/>
      <c r="C13" s="167" t="e">
        <f>LOOKUP(B13,'Mapping checklist'!C13:C87,'Mapping checklist'!D13:D87)</f>
        <v>#N/A</v>
      </c>
      <c r="D13" s="167" t="e">
        <f>LOOKUP(B13,'Mapping checklist'!C13:C87,'Mapping checklist'!I13:I87)</f>
        <v>#N/A</v>
      </c>
      <c r="E13" s="218"/>
      <c r="F13" s="218"/>
      <c r="G13" s="218"/>
      <c r="H13" s="218"/>
      <c r="I13" s="218"/>
      <c r="J13" s="168">
        <f t="shared" si="0"/>
        <v>0</v>
      </c>
    </row>
    <row r="14" spans="1:14" ht="24.95" customHeight="1">
      <c r="A14" s="166">
        <v>11</v>
      </c>
      <c r="B14" s="218"/>
      <c r="C14" s="167" t="e">
        <f>LOOKUP(B14,'Mapping checklist'!C14:C88,'Mapping checklist'!D14:D88)</f>
        <v>#N/A</v>
      </c>
      <c r="D14" s="167" t="e">
        <f>LOOKUP(B14,'Mapping checklist'!C14:C88,'Mapping checklist'!I14:I88)</f>
        <v>#N/A</v>
      </c>
      <c r="E14" s="218"/>
      <c r="F14" s="218"/>
      <c r="G14" s="218"/>
      <c r="H14" s="218"/>
      <c r="I14" s="218"/>
      <c r="J14" s="168">
        <f t="shared" si="0"/>
        <v>0</v>
      </c>
    </row>
    <row r="15" spans="1:14" ht="24.95" customHeight="1">
      <c r="A15" s="166">
        <v>12</v>
      </c>
      <c r="B15" s="218"/>
      <c r="C15" s="167" t="e">
        <f>LOOKUP(B15,'Mapping checklist'!C15:C89,'Mapping checklist'!D15:D89)</f>
        <v>#N/A</v>
      </c>
      <c r="D15" s="167" t="e">
        <f>LOOKUP(B15,'Mapping checklist'!C15:C89,'Mapping checklist'!I15:I89)</f>
        <v>#N/A</v>
      </c>
      <c r="E15" s="218"/>
      <c r="F15" s="218"/>
      <c r="G15" s="218"/>
      <c r="H15" s="218"/>
      <c r="I15" s="218"/>
      <c r="J15" s="168">
        <f t="shared" si="0"/>
        <v>0</v>
      </c>
    </row>
    <row r="16" spans="1:14" ht="24.95" customHeight="1">
      <c r="A16" s="166">
        <v>13</v>
      </c>
      <c r="B16" s="218"/>
      <c r="C16" s="167" t="e">
        <f>LOOKUP(B16,'Mapping checklist'!C16:C90,'Mapping checklist'!D16:D90)</f>
        <v>#N/A</v>
      </c>
      <c r="D16" s="167" t="e">
        <f>LOOKUP(B16,'Mapping checklist'!C16:C90,'Mapping checklist'!I16:I90)</f>
        <v>#N/A</v>
      </c>
      <c r="E16" s="218"/>
      <c r="F16" s="218"/>
      <c r="G16" s="218"/>
      <c r="H16" s="218"/>
      <c r="I16" s="218"/>
      <c r="J16" s="168">
        <f t="shared" si="0"/>
        <v>0</v>
      </c>
    </row>
    <row r="17" spans="1:10" ht="24.95" customHeight="1">
      <c r="A17" s="166">
        <v>14</v>
      </c>
      <c r="B17" s="218"/>
      <c r="C17" s="167" t="e">
        <f>LOOKUP(B17,'Mapping checklist'!C17:C91,'Mapping checklist'!D17:D91)</f>
        <v>#N/A</v>
      </c>
      <c r="D17" s="167" t="e">
        <f>LOOKUP(B17,'Mapping checklist'!C17:C91,'Mapping checklist'!I17:I91)</f>
        <v>#N/A</v>
      </c>
      <c r="E17" s="218"/>
      <c r="F17" s="218"/>
      <c r="G17" s="218"/>
      <c r="H17" s="218"/>
      <c r="I17" s="218"/>
      <c r="J17" s="168">
        <f t="shared" si="0"/>
        <v>0</v>
      </c>
    </row>
    <row r="18" spans="1:10" ht="24.95" customHeight="1">
      <c r="A18" s="166">
        <v>15</v>
      </c>
      <c r="B18" s="218"/>
      <c r="C18" s="167" t="e">
        <f>LOOKUP(B18,'Mapping checklist'!C18:C92,'Mapping checklist'!D18:D92)</f>
        <v>#N/A</v>
      </c>
      <c r="D18" s="167" t="e">
        <f>LOOKUP(B18,'Mapping checklist'!C18:C92,'Mapping checklist'!I18:I92)</f>
        <v>#N/A</v>
      </c>
      <c r="E18" s="218"/>
      <c r="F18" s="218"/>
      <c r="G18" s="218"/>
      <c r="H18" s="218"/>
      <c r="I18" s="218"/>
      <c r="J18" s="168">
        <f t="shared" si="0"/>
        <v>0</v>
      </c>
    </row>
    <row r="19" spans="1:10" ht="24.95" customHeight="1">
      <c r="A19" s="166">
        <v>16</v>
      </c>
      <c r="B19" s="218"/>
      <c r="C19" s="167" t="e">
        <f>LOOKUP(B19,'Mapping checklist'!C19:C93,'Mapping checklist'!D19:D93)</f>
        <v>#N/A</v>
      </c>
      <c r="D19" s="167" t="e">
        <f>LOOKUP(B19,'Mapping checklist'!C19:C93,'Mapping checklist'!I19:I93)</f>
        <v>#N/A</v>
      </c>
      <c r="E19" s="218"/>
      <c r="F19" s="218"/>
      <c r="G19" s="218"/>
      <c r="H19" s="218"/>
      <c r="I19" s="218"/>
      <c r="J19" s="168">
        <f t="shared" si="0"/>
        <v>0</v>
      </c>
    </row>
    <row r="20" spans="1:10" ht="24.95" customHeight="1">
      <c r="A20" s="166">
        <v>17</v>
      </c>
      <c r="B20" s="218"/>
      <c r="C20" s="167" t="e">
        <f>LOOKUP(B20,'Mapping checklist'!C20:C94,'Mapping checklist'!D20:D94)</f>
        <v>#N/A</v>
      </c>
      <c r="D20" s="167" t="e">
        <f>LOOKUP(B20,'Mapping checklist'!C20:C94,'Mapping checklist'!I20:I94)</f>
        <v>#N/A</v>
      </c>
      <c r="E20" s="218"/>
      <c r="F20" s="218"/>
      <c r="G20" s="218"/>
      <c r="H20" s="218"/>
      <c r="I20" s="218"/>
      <c r="J20" s="168">
        <f t="shared" si="0"/>
        <v>0</v>
      </c>
    </row>
    <row r="21" spans="1:10" ht="24.95" customHeight="1">
      <c r="A21" s="166">
        <v>18</v>
      </c>
      <c r="B21" s="218"/>
      <c r="C21" s="167" t="e">
        <f>LOOKUP(B21,'Mapping checklist'!C21:C95,'Mapping checklist'!D21:D95)</f>
        <v>#N/A</v>
      </c>
      <c r="D21" s="167" t="e">
        <f>LOOKUP(B21,'Mapping checklist'!C21:C95,'Mapping checklist'!I21:I95)</f>
        <v>#N/A</v>
      </c>
      <c r="E21" s="218"/>
      <c r="F21" s="218"/>
      <c r="G21" s="218"/>
      <c r="H21" s="218"/>
      <c r="I21" s="218"/>
      <c r="J21" s="168">
        <f t="shared" si="0"/>
        <v>0</v>
      </c>
    </row>
    <row r="22" spans="1:10" ht="24.95" customHeight="1">
      <c r="A22" s="166">
        <v>19</v>
      </c>
      <c r="B22" s="218"/>
      <c r="C22" s="167" t="e">
        <f>LOOKUP(B22,'Mapping checklist'!C22:C96,'Mapping checklist'!D22:D96)</f>
        <v>#N/A</v>
      </c>
      <c r="D22" s="167" t="e">
        <f>LOOKUP(B22,'Mapping checklist'!C22:C96,'Mapping checklist'!I22:I96)</f>
        <v>#N/A</v>
      </c>
      <c r="E22" s="218"/>
      <c r="F22" s="218"/>
      <c r="G22" s="218"/>
      <c r="H22" s="218"/>
      <c r="I22" s="218"/>
      <c r="J22" s="168">
        <f t="shared" si="0"/>
        <v>0</v>
      </c>
    </row>
    <row r="23" spans="1:10" ht="24.95" customHeight="1">
      <c r="A23" s="166">
        <v>20</v>
      </c>
      <c r="B23" s="218"/>
      <c r="C23" s="167" t="e">
        <f>LOOKUP(B23,'Mapping checklist'!C23:C97,'Mapping checklist'!D23:D97)</f>
        <v>#N/A</v>
      </c>
      <c r="D23" s="167" t="e">
        <f>LOOKUP(B23,'Mapping checklist'!C23:C97,'Mapping checklist'!I23:I97)</f>
        <v>#N/A</v>
      </c>
      <c r="E23" s="218"/>
      <c r="F23" s="218"/>
      <c r="G23" s="218"/>
      <c r="H23" s="218"/>
      <c r="I23" s="218"/>
      <c r="J23" s="168">
        <f t="shared" si="0"/>
        <v>0</v>
      </c>
    </row>
    <row r="24" spans="1:10" ht="24.95" customHeight="1">
      <c r="A24" s="166">
        <v>21</v>
      </c>
      <c r="B24" s="218"/>
      <c r="C24" s="167" t="e">
        <f>LOOKUP(B24,'Mapping checklist'!C24:C98,'Mapping checklist'!D24:D98)</f>
        <v>#N/A</v>
      </c>
      <c r="D24" s="167" t="e">
        <f>LOOKUP(B24,'Mapping checklist'!C24:C98,'Mapping checklist'!I24:I98)</f>
        <v>#N/A</v>
      </c>
      <c r="E24" s="218"/>
      <c r="F24" s="218"/>
      <c r="G24" s="218"/>
      <c r="H24" s="218"/>
      <c r="I24" s="218"/>
      <c r="J24" s="168">
        <f t="shared" si="0"/>
        <v>0</v>
      </c>
    </row>
    <row r="25" spans="1:10" ht="24.95" customHeight="1">
      <c r="A25" s="166">
        <v>22</v>
      </c>
      <c r="B25" s="218"/>
      <c r="C25" s="167" t="e">
        <f>LOOKUP(B25,'Mapping checklist'!C25:C99,'Mapping checklist'!D25:D99)</f>
        <v>#N/A</v>
      </c>
      <c r="D25" s="167" t="e">
        <f>LOOKUP(B25,'Mapping checklist'!C25:C99,'Mapping checklist'!I25:I99)</f>
        <v>#N/A</v>
      </c>
      <c r="E25" s="218"/>
      <c r="F25" s="218"/>
      <c r="G25" s="218"/>
      <c r="H25" s="218"/>
      <c r="I25" s="218"/>
      <c r="J25" s="168">
        <f t="shared" si="0"/>
        <v>0</v>
      </c>
    </row>
    <row r="26" spans="1:10" ht="24.95" customHeight="1" thickBot="1">
      <c r="A26" s="169">
        <v>23</v>
      </c>
      <c r="B26" s="219"/>
      <c r="C26" s="170" t="e">
        <f>LOOKUP(B26,'Mapping checklist'!C26:C100,'Mapping checklist'!D26:D100)</f>
        <v>#N/A</v>
      </c>
      <c r="D26" s="170" t="e">
        <f>LOOKUP(B26,'Mapping checklist'!C26:C100,'Mapping checklist'!I26:I100)</f>
        <v>#N/A</v>
      </c>
      <c r="E26" s="219"/>
      <c r="F26" s="219"/>
      <c r="G26" s="219"/>
      <c r="H26" s="219"/>
      <c r="I26" s="219"/>
      <c r="J26" s="171">
        <f t="shared" si="0"/>
        <v>0</v>
      </c>
    </row>
  </sheetData>
  <sheetProtection sheet="1" objects="1" scenarios="1"/>
  <customSheetViews>
    <customSheetView guid="{7681F02F-95B1-4B4B-BEE7-DAE15874D039}" scale="90">
      <selection activeCell="F3" sqref="F3"/>
      <pageMargins left="0.7" right="0.7" top="0.75" bottom="0.75" header="0.3" footer="0.3"/>
      <pageSetup paperSize="9" orientation="portrait" verticalDpi="0" r:id="rId1"/>
    </customSheetView>
  </customSheetViews>
  <mergeCells count="2">
    <mergeCell ref="E2:I2"/>
    <mergeCell ref="A2:D2"/>
  </mergeCells>
  <dataValidations count="1">
    <dataValidation type="whole" allowBlank="1" showInputMessage="1" showErrorMessage="1" sqref="E4:I26">
      <formula1>1</formula1>
      <formula2>3</formula2>
    </dataValidation>
  </dataValidations>
  <pageMargins left="0.70866141732283472" right="0.70866141732283472" top="0.74803149606299213" bottom="0.74803149606299213" header="0.31496062992125984" footer="0.31496062992125984"/>
  <pageSetup paperSize="9" scale="62" fitToHeight="0" orientation="landscape"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Mapping checklist</vt:lpstr>
      <vt:lpstr>Prioritisation</vt:lpstr>
      <vt:lpstr>Introduction!Print_Area</vt:lpstr>
      <vt:lpstr>'Mapping checklist'!Print_Area</vt:lpstr>
      <vt:lpstr>'Mapping checklist'!Print_Titles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Chiarina Darrah</dc:creator>
  <cp:lastModifiedBy>Evelin Piirsalu</cp:lastModifiedBy>
  <cp:lastPrinted>2019-01-10T09:57:45Z</cp:lastPrinted>
  <dcterms:created xsi:type="dcterms:W3CDTF">2014-10-19T16:25:38Z</dcterms:created>
  <dcterms:modified xsi:type="dcterms:W3CDTF">2019-01-14T10:27:54Z</dcterms:modified>
</cp:coreProperties>
</file>